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01813\Desktop\"/>
    </mc:Choice>
  </mc:AlternateContent>
  <xr:revisionPtr revIDLastSave="0" documentId="8_{4821F324-78D6-4275-8348-E42036EDDCB4}" xr6:coauthVersionLast="47" xr6:coauthVersionMax="47" xr10:uidLastSave="{00000000-0000-0000-0000-000000000000}"/>
  <bookViews>
    <workbookView xWindow="-120" yWindow="-120" windowWidth="29040" windowHeight="15720" tabRatio="828" xr2:uid="{2A255D6B-1C54-48D2-8DAD-66E694520688}"/>
  </bookViews>
  <sheets>
    <sheet name="書式早見表　・　カードデザイン" sheetId="47" r:id="rId1"/>
    <sheet name="簡易依頼（ETCのみ）" sheetId="40" r:id="rId2"/>
    <sheet name="発行依頼" sheetId="37" r:id="rId3"/>
    <sheet name="情報変更依頼" sheetId="39" r:id="rId4"/>
    <sheet name="【非表示】リストシート" sheetId="38" state="hidden" r:id="rId5"/>
    <sheet name="【給油】BOC作業シート" sheetId="43" state="hidden" r:id="rId6"/>
    <sheet name="【ETC】BOC作業シート" sheetId="44" state="hidden" r:id="rId7"/>
  </sheets>
  <definedNames>
    <definedName name="_xlnm._FilterDatabase" localSheetId="5">【給油】BOC作業シート!$B$3:$W$3</definedName>
    <definedName name="_xlnm._FilterDatabase" localSheetId="1">'簡易依頼（ETCのみ）'!#REF!</definedName>
    <definedName name="_xlnm._FilterDatabase" localSheetId="0">'書式早見表　・　カードデザイン'!#REF!</definedName>
    <definedName name="_xlnm._FilterDatabase" localSheetId="3">情報変更依頼!$B$13:$O$13</definedName>
    <definedName name="_xlnm._FilterDatabase" localSheetId="2">発行依頼!$B$13:$W$13</definedName>
    <definedName name="_xlnm.Print_Area" localSheetId="5">【給油】BOC作業シート!$A$2:$W$13</definedName>
    <definedName name="_xlnm.Print_Area" localSheetId="1">'簡易依頼（ETCのみ）'!$A$1:$D$22</definedName>
    <definedName name="_xlnm.Print_Area" localSheetId="0">'書式早見表　・　カードデザイン'!$A$1:$O$26</definedName>
    <definedName name="_xlnm.Print_Area" localSheetId="3">情報変更依頼!$A$1:$O$41</definedName>
    <definedName name="_xlnm.Print_Area" localSheetId="2">発行依頼!$A$1:$W$40</definedName>
    <definedName name="特定車両で利用">【非表示】リストシート!$E$2:$E$3</definedName>
    <definedName name="非特定車両で利用">【非表示】リストシート!$E$4</definedName>
    <definedName name="有→カード差替せず情報変更">【非表示】リストシート!$F$12:$F$13</definedName>
    <definedName name="有・解約は後日依頼SMAS契約の車両">【非表示】リストシート!$N$6:$N$7</definedName>
    <definedName name="有・解約は後日依頼SMAS契約以外">【非表示】リストシート!$N$8:$N$9</definedName>
    <definedName name="有・解約も同時に依頼">【非表示】リストシート!$K$2:$K$6</definedName>
    <definedName name="有・解約も同時に依頼SMAS契約の車両">【非表示】リストシート!$N$2:$N$3</definedName>
    <definedName name="有・解約も同時に依頼SMAS契約以外">【非表示】リストシート!$N$4:$N$5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4" i="43" l="1"/>
  <c r="Z13" i="44"/>
  <c r="Y13" i="44"/>
  <c r="X13" i="44"/>
  <c r="Z12" i="44"/>
  <c r="Y12" i="44"/>
  <c r="X12" i="44"/>
  <c r="Z11" i="44"/>
  <c r="Y11" i="44"/>
  <c r="X11" i="44"/>
  <c r="Z10" i="44"/>
  <c r="Y10" i="44"/>
  <c r="X10" i="44"/>
  <c r="Z9" i="44"/>
  <c r="Y9" i="44"/>
  <c r="X9" i="44"/>
  <c r="Z8" i="44"/>
  <c r="Y8" i="44"/>
  <c r="X8" i="44"/>
  <c r="Z7" i="44"/>
  <c r="Y7" i="44"/>
  <c r="X7" i="44"/>
  <c r="CH7" i="44"/>
  <c r="CI7" i="44"/>
  <c r="CJ7" i="44"/>
  <c r="CK7" i="44"/>
  <c r="CH8" i="44"/>
  <c r="CI8" i="44"/>
  <c r="CJ8" i="44"/>
  <c r="CK8" i="44"/>
  <c r="CH9" i="44"/>
  <c r="CI9" i="44"/>
  <c r="CJ9" i="44"/>
  <c r="CK9" i="44"/>
  <c r="CH10" i="44"/>
  <c r="CI10" i="44"/>
  <c r="CJ10" i="44"/>
  <c r="CK10" i="44"/>
  <c r="CH11" i="44"/>
  <c r="CI11" i="44"/>
  <c r="CJ11" i="44"/>
  <c r="CK11" i="44"/>
  <c r="CH12" i="44"/>
  <c r="CI12" i="44"/>
  <c r="CJ12" i="44"/>
  <c r="CK12" i="44"/>
  <c r="CH13" i="44"/>
  <c r="CI13" i="44"/>
  <c r="CJ13" i="44"/>
  <c r="CK13" i="44"/>
  <c r="Y1" i="44" l="1"/>
  <c r="Y1" i="43"/>
  <c r="W13" i="44" l="1"/>
  <c r="V13" i="44"/>
  <c r="U13" i="44"/>
  <c r="T13" i="44"/>
  <c r="S13" i="44"/>
  <c r="R13" i="44"/>
  <c r="Q13" i="44"/>
  <c r="P13" i="44"/>
  <c r="O13" i="44"/>
  <c r="N13" i="44"/>
  <c r="M13" i="44"/>
  <c r="L13" i="44"/>
  <c r="K13" i="44"/>
  <c r="J13" i="44"/>
  <c r="AM13" i="44" s="1"/>
  <c r="I13" i="44"/>
  <c r="AL13" i="44" s="1"/>
  <c r="H13" i="44"/>
  <c r="AK13" i="44" s="1"/>
  <c r="G13" i="44"/>
  <c r="AJ13" i="44" s="1"/>
  <c r="F13" i="44"/>
  <c r="AI13" i="44" s="1"/>
  <c r="E13" i="44"/>
  <c r="AF13" i="44" s="1" a="1"/>
  <c r="AF13" i="44" s="1"/>
  <c r="D13" i="44"/>
  <c r="C13" i="44"/>
  <c r="AE13" i="44" s="1"/>
  <c r="W12" i="44"/>
  <c r="V12" i="44"/>
  <c r="U12" i="44"/>
  <c r="T12" i="44"/>
  <c r="S12" i="44"/>
  <c r="R12" i="44"/>
  <c r="Q12" i="44"/>
  <c r="P12" i="44"/>
  <c r="O12" i="44"/>
  <c r="N12" i="44"/>
  <c r="M12" i="44"/>
  <c r="L12" i="44"/>
  <c r="K12" i="44"/>
  <c r="J12" i="44"/>
  <c r="AM12" i="44" s="1"/>
  <c r="I12" i="44"/>
  <c r="AL12" i="44" s="1"/>
  <c r="H12" i="44"/>
  <c r="AK12" i="44" s="1"/>
  <c r="G12" i="44"/>
  <c r="AJ12" i="44" s="1"/>
  <c r="F12" i="44"/>
  <c r="AI12" i="44" s="1"/>
  <c r="E12" i="44"/>
  <c r="AF12" i="44" s="1" a="1"/>
  <c r="AF12" i="44" s="1"/>
  <c r="D12" i="44"/>
  <c r="C12" i="44"/>
  <c r="AE12" i="44" s="1"/>
  <c r="W11" i="44"/>
  <c r="V11" i="44"/>
  <c r="U11" i="44"/>
  <c r="T11" i="44"/>
  <c r="S11" i="44"/>
  <c r="R11" i="44"/>
  <c r="Q11" i="44"/>
  <c r="P11" i="44"/>
  <c r="O11" i="44"/>
  <c r="N11" i="44"/>
  <c r="M11" i="44"/>
  <c r="L11" i="44"/>
  <c r="K11" i="44"/>
  <c r="J11" i="44"/>
  <c r="AM11" i="44" s="1"/>
  <c r="I11" i="44"/>
  <c r="AL11" i="44" s="1"/>
  <c r="H11" i="44"/>
  <c r="AK11" i="44" s="1"/>
  <c r="G11" i="44"/>
  <c r="AJ11" i="44" s="1"/>
  <c r="F11" i="44"/>
  <c r="AI11" i="44" s="1"/>
  <c r="E11" i="44"/>
  <c r="AF11" i="44" s="1" a="1"/>
  <c r="AF11" i="44" s="1"/>
  <c r="D11" i="44"/>
  <c r="C11" i="44"/>
  <c r="AE11" i="44" s="1"/>
  <c r="W10" i="44"/>
  <c r="V10" i="44"/>
  <c r="U10" i="44"/>
  <c r="T10" i="44"/>
  <c r="S10" i="44"/>
  <c r="R10" i="44"/>
  <c r="Q10" i="44"/>
  <c r="P10" i="44"/>
  <c r="O10" i="44"/>
  <c r="N10" i="44"/>
  <c r="M10" i="44"/>
  <c r="L10" i="44"/>
  <c r="K10" i="44"/>
  <c r="J10" i="44"/>
  <c r="AM10" i="44" s="1"/>
  <c r="I10" i="44"/>
  <c r="AL10" i="44" s="1"/>
  <c r="H10" i="44"/>
  <c r="AK10" i="44" s="1"/>
  <c r="G10" i="44"/>
  <c r="AJ10" i="44" s="1"/>
  <c r="F10" i="44"/>
  <c r="AI10" i="44" s="1"/>
  <c r="E10" i="44"/>
  <c r="AF10" i="44" s="1" a="1"/>
  <c r="AF10" i="44" s="1"/>
  <c r="D10" i="44"/>
  <c r="C10" i="44"/>
  <c r="AE10" i="44" s="1"/>
  <c r="W9" i="44"/>
  <c r="V9" i="44"/>
  <c r="U9" i="44"/>
  <c r="AX9" i="44" s="1"/>
  <c r="T9" i="44"/>
  <c r="S9" i="44"/>
  <c r="R9" i="44"/>
  <c r="Q9" i="44"/>
  <c r="P9" i="44"/>
  <c r="O9" i="44"/>
  <c r="N9" i="44"/>
  <c r="M9" i="44"/>
  <c r="L9" i="44"/>
  <c r="K9" i="44"/>
  <c r="J9" i="44"/>
  <c r="AM9" i="44" s="1"/>
  <c r="I9" i="44"/>
  <c r="AL9" i="44" s="1"/>
  <c r="H9" i="44"/>
  <c r="AK9" i="44" s="1"/>
  <c r="G9" i="44"/>
  <c r="AJ9" i="44" s="1"/>
  <c r="F9" i="44"/>
  <c r="AI9" i="44" s="1"/>
  <c r="E9" i="44"/>
  <c r="AF9" i="44" s="1" a="1"/>
  <c r="AF9" i="44" s="1"/>
  <c r="D9" i="44"/>
  <c r="C9" i="44"/>
  <c r="AE9" i="44" s="1"/>
  <c r="W8" i="44"/>
  <c r="V8" i="44"/>
  <c r="U8" i="44"/>
  <c r="T8" i="44"/>
  <c r="S8" i="44"/>
  <c r="R8" i="44"/>
  <c r="Q8" i="44"/>
  <c r="P8" i="44"/>
  <c r="O8" i="44"/>
  <c r="N8" i="44"/>
  <c r="M8" i="44"/>
  <c r="L8" i="44"/>
  <c r="K8" i="44"/>
  <c r="J8" i="44"/>
  <c r="AM8" i="44" s="1"/>
  <c r="AY8" i="44" s="1"/>
  <c r="I8" i="44"/>
  <c r="AL8" i="44" s="1"/>
  <c r="H8" i="44"/>
  <c r="AK8" i="44" s="1"/>
  <c r="G8" i="44"/>
  <c r="AJ8" i="44" s="1"/>
  <c r="F8" i="44"/>
  <c r="AI8" i="44" s="1"/>
  <c r="E8" i="44"/>
  <c r="AF8" i="44" s="1" a="1"/>
  <c r="AF8" i="44" s="1"/>
  <c r="D8" i="44"/>
  <c r="C8" i="44"/>
  <c r="AE8" i="44" s="1"/>
  <c r="W7" i="44"/>
  <c r="V7" i="44"/>
  <c r="U7" i="44"/>
  <c r="T7" i="44"/>
  <c r="S7" i="44"/>
  <c r="R7" i="44"/>
  <c r="Q7" i="44"/>
  <c r="P7" i="44"/>
  <c r="O7" i="44"/>
  <c r="N7" i="44"/>
  <c r="M7" i="44"/>
  <c r="L7" i="44"/>
  <c r="K7" i="44"/>
  <c r="J7" i="44"/>
  <c r="AM7" i="44" s="1"/>
  <c r="AY7" i="44" s="1"/>
  <c r="I7" i="44"/>
  <c r="AL7" i="44" s="1"/>
  <c r="H7" i="44"/>
  <c r="AK7" i="44" s="1"/>
  <c r="G7" i="44"/>
  <c r="AJ7" i="44" s="1"/>
  <c r="F7" i="44"/>
  <c r="AI7" i="44" s="1"/>
  <c r="E7" i="44"/>
  <c r="AF7" i="44" s="1" a="1"/>
  <c r="AF7" i="44" s="1"/>
  <c r="D7" i="44"/>
  <c r="C7" i="44"/>
  <c r="AE7" i="44" s="1"/>
  <c r="W6" i="44"/>
  <c r="V6" i="44"/>
  <c r="U6" i="44"/>
  <c r="AX6" i="44" s="1"/>
  <c r="T6" i="44"/>
  <c r="S6" i="44"/>
  <c r="R6" i="44"/>
  <c r="Q6" i="44"/>
  <c r="P6" i="44"/>
  <c r="O6" i="44"/>
  <c r="CK6" i="44" s="1"/>
  <c r="N6" i="44"/>
  <c r="CJ6" i="44" s="1"/>
  <c r="M6" i="44"/>
  <c r="CI6" i="44" s="1"/>
  <c r="L6" i="44"/>
  <c r="CH6" i="44" s="1"/>
  <c r="K6" i="44"/>
  <c r="J6" i="44"/>
  <c r="AM6" i="44" s="1"/>
  <c r="AY6" i="44" s="1"/>
  <c r="I6" i="44"/>
  <c r="AL6" i="44" s="1"/>
  <c r="H6" i="44"/>
  <c r="AK6" i="44" s="1"/>
  <c r="G6" i="44"/>
  <c r="AJ6" i="44" s="1"/>
  <c r="F6" i="44"/>
  <c r="AI6" i="44" s="1"/>
  <c r="E6" i="44"/>
  <c r="D6" i="44"/>
  <c r="C6" i="44"/>
  <c r="AE6" i="44" s="1"/>
  <c r="W5" i="44"/>
  <c r="V5" i="44"/>
  <c r="U5" i="44"/>
  <c r="T5" i="44"/>
  <c r="S5" i="44"/>
  <c r="R5" i="44"/>
  <c r="Q5" i="44"/>
  <c r="P5" i="44"/>
  <c r="O5" i="44"/>
  <c r="CK5" i="44" s="1"/>
  <c r="N5" i="44"/>
  <c r="CJ5" i="44" s="1"/>
  <c r="M5" i="44"/>
  <c r="CI5" i="44" s="1"/>
  <c r="L5" i="44"/>
  <c r="CH5" i="44" s="1"/>
  <c r="K5" i="44"/>
  <c r="J5" i="44"/>
  <c r="AM5" i="44" s="1"/>
  <c r="I5" i="44"/>
  <c r="AL5" i="44" s="1"/>
  <c r="H5" i="44"/>
  <c r="AK5" i="44" s="1"/>
  <c r="G5" i="44"/>
  <c r="AJ5" i="44" s="1"/>
  <c r="F5" i="44"/>
  <c r="AI5" i="44" s="1"/>
  <c r="E5" i="44"/>
  <c r="D5" i="44"/>
  <c r="C5" i="44"/>
  <c r="AE5" i="44" s="1"/>
  <c r="W4" i="44"/>
  <c r="V4" i="44"/>
  <c r="U4" i="44"/>
  <c r="T4" i="44"/>
  <c r="S4" i="44"/>
  <c r="R4" i="44"/>
  <c r="Q4" i="44"/>
  <c r="P4" i="44"/>
  <c r="O4" i="44"/>
  <c r="CK4" i="44" s="1"/>
  <c r="N4" i="44"/>
  <c r="CJ4" i="44" s="1"/>
  <c r="M4" i="44"/>
  <c r="CI4" i="44" s="1"/>
  <c r="L4" i="44"/>
  <c r="CH4" i="44" s="1"/>
  <c r="K4" i="44"/>
  <c r="J4" i="44"/>
  <c r="AM4" i="44" s="1"/>
  <c r="AY4" i="44" s="1"/>
  <c r="I4" i="44"/>
  <c r="AL4" i="44" s="1"/>
  <c r="H4" i="44"/>
  <c r="AK4" i="44" s="1"/>
  <c r="G4" i="44"/>
  <c r="AJ4" i="44" s="1"/>
  <c r="F4" i="44"/>
  <c r="AI4" i="44" s="1"/>
  <c r="E4" i="44"/>
  <c r="D4" i="44"/>
  <c r="C4" i="44"/>
  <c r="AE4" i="44" s="1"/>
  <c r="B13" i="44"/>
  <c r="B12" i="44"/>
  <c r="B11" i="44"/>
  <c r="B10" i="44"/>
  <c r="B9" i="44"/>
  <c r="B8" i="44"/>
  <c r="B7" i="44"/>
  <c r="B6" i="44"/>
  <c r="B5" i="44"/>
  <c r="B4" i="44"/>
  <c r="B4" i="43"/>
  <c r="AW4" i="43" s="1"/>
  <c r="Z6" i="44" l="1"/>
  <c r="Y6" i="44"/>
  <c r="X6" i="44"/>
  <c r="BR4" i="44"/>
  <c r="Z4" i="44"/>
  <c r="Y4" i="44"/>
  <c r="X4" i="44"/>
  <c r="Z5" i="44"/>
  <c r="X5" i="44"/>
  <c r="Y5" i="44"/>
  <c r="AW5" i="44"/>
  <c r="BR5" i="44"/>
  <c r="BN5" i="44"/>
  <c r="BI5" i="44"/>
  <c r="AW6" i="44"/>
  <c r="BR6" i="44"/>
  <c r="BN6" i="44"/>
  <c r="BI6" i="44"/>
  <c r="BR7" i="44"/>
  <c r="AW7" i="44"/>
  <c r="BI7" i="44"/>
  <c r="BN7" i="44"/>
  <c r="AY13" i="44"/>
  <c r="AY10" i="44"/>
  <c r="AW4" i="44"/>
  <c r="AH4" i="44"/>
  <c r="BN4" i="44"/>
  <c r="BI4" i="44"/>
  <c r="AW8" i="44"/>
  <c r="BR8" i="44"/>
  <c r="BI8" i="44"/>
  <c r="BN8" i="44"/>
  <c r="AW9" i="44"/>
  <c r="BR9" i="44"/>
  <c r="BI9" i="44"/>
  <c r="BN9" i="44"/>
  <c r="AY11" i="44"/>
  <c r="AW10" i="44"/>
  <c r="BR10" i="44"/>
  <c r="BI10" i="44"/>
  <c r="BN10" i="44"/>
  <c r="AY5" i="44"/>
  <c r="AW11" i="44"/>
  <c r="BR11" i="44"/>
  <c r="BI11" i="44"/>
  <c r="BN11" i="44"/>
  <c r="AW12" i="44"/>
  <c r="BR12" i="44"/>
  <c r="BI12" i="44"/>
  <c r="BN12" i="44"/>
  <c r="AY9" i="44"/>
  <c r="AY12" i="44"/>
  <c r="AW13" i="44"/>
  <c r="BR13" i="44"/>
  <c r="BI13" i="44"/>
  <c r="BN13" i="44"/>
  <c r="BN4" i="43"/>
  <c r="BQ4" i="43"/>
  <c r="Y4" i="43"/>
  <c r="X4" i="43"/>
  <c r="Z4" i="43"/>
  <c r="AC4" i="43"/>
  <c r="AX8" i="44"/>
  <c r="AC7" i="44"/>
  <c r="AH7" i="44"/>
  <c r="AC4" i="44"/>
  <c r="BG13" i="44"/>
  <c r="BQ13" i="44"/>
  <c r="BQ4" i="44"/>
  <c r="BG4" i="44"/>
  <c r="AC9" i="44"/>
  <c r="AH9" i="44"/>
  <c r="BQ12" i="44"/>
  <c r="BG12" i="44"/>
  <c r="BQ7" i="44"/>
  <c r="BG7" i="44"/>
  <c r="AC12" i="44"/>
  <c r="AH12" i="44"/>
  <c r="BQ9" i="44"/>
  <c r="BG9" i="44"/>
  <c r="AC5" i="44"/>
  <c r="AH5" i="44"/>
  <c r="AC6" i="44"/>
  <c r="AH6" i="44"/>
  <c r="BG11" i="44"/>
  <c r="BQ11" i="44"/>
  <c r="BQ8" i="44"/>
  <c r="BG8" i="44"/>
  <c r="BQ5" i="44"/>
  <c r="BG5" i="44"/>
  <c r="AC11" i="44"/>
  <c r="AH11" i="44"/>
  <c r="AC13" i="44"/>
  <c r="AH13" i="44"/>
  <c r="BQ6" i="44"/>
  <c r="BG6" i="44"/>
  <c r="BQ10" i="44"/>
  <c r="BG10" i="44"/>
  <c r="AC8" i="44"/>
  <c r="AH8" i="44"/>
  <c r="AC10" i="44"/>
  <c r="AH10" i="44"/>
  <c r="AX11" i="44"/>
  <c r="AX5" i="44"/>
  <c r="AX12" i="44"/>
  <c r="AF5" i="44" a="1"/>
  <c r="AF5" i="44" s="1"/>
  <c r="AF6" i="44" a="1"/>
  <c r="AF6" i="44" s="1"/>
  <c r="AX13" i="44"/>
  <c r="AX10" i="44"/>
  <c r="AX7" i="44"/>
  <c r="AF4" i="44" a="1"/>
  <c r="AF4" i="44" s="1"/>
  <c r="AX4" i="44"/>
  <c r="B5" i="43"/>
  <c r="AW5" i="43" s="1"/>
  <c r="C5" i="43"/>
  <c r="D5" i="43"/>
  <c r="E5" i="43"/>
  <c r="F5" i="43"/>
  <c r="AH5" i="43" s="1"/>
  <c r="G5" i="43"/>
  <c r="AI5" i="43" s="1"/>
  <c r="H5" i="43"/>
  <c r="AJ5" i="43" s="1"/>
  <c r="I5" i="43"/>
  <c r="AK5" i="43" s="1"/>
  <c r="J5" i="43"/>
  <c r="K5" i="43"/>
  <c r="AN5" i="43" s="1"/>
  <c r="L5" i="43"/>
  <c r="BC5" i="43" s="1"/>
  <c r="M5" i="43"/>
  <c r="BD5" i="43" s="1"/>
  <c r="N5" i="43"/>
  <c r="BE5" i="43" s="1"/>
  <c r="O5" i="43"/>
  <c r="BF5" i="43" s="1"/>
  <c r="P5" i="43"/>
  <c r="AO5" i="43" s="1"/>
  <c r="Q5" i="43"/>
  <c r="R5" i="43"/>
  <c r="S5" i="43"/>
  <c r="T5" i="43"/>
  <c r="U5" i="43"/>
  <c r="V5" i="43"/>
  <c r="W5" i="43"/>
  <c r="AX5" i="43" s="1"/>
  <c r="B6" i="43"/>
  <c r="AW6" i="43" s="1"/>
  <c r="C6" i="43"/>
  <c r="AE6" i="43" s="1"/>
  <c r="D6" i="43"/>
  <c r="E6" i="43"/>
  <c r="AF6" i="43" s="1" a="1"/>
  <c r="AF6" i="43" s="1"/>
  <c r="F6" i="43"/>
  <c r="AH6" i="43" s="1"/>
  <c r="G6" i="43"/>
  <c r="AI6" i="43" s="1"/>
  <c r="H6" i="43"/>
  <c r="AJ6" i="43" s="1"/>
  <c r="I6" i="43"/>
  <c r="AK6" i="43" s="1"/>
  <c r="J6" i="43"/>
  <c r="K6" i="43"/>
  <c r="AN6" i="43" s="1"/>
  <c r="L6" i="43"/>
  <c r="BC6" i="43" s="1"/>
  <c r="M6" i="43"/>
  <c r="BD6" i="43" s="1"/>
  <c r="N6" i="43"/>
  <c r="BE6" i="43" s="1"/>
  <c r="O6" i="43"/>
  <c r="BF6" i="43" s="1"/>
  <c r="P6" i="43"/>
  <c r="AO6" i="43" s="1"/>
  <c r="Q6" i="43"/>
  <c r="R6" i="43"/>
  <c r="S6" i="43"/>
  <c r="T6" i="43"/>
  <c r="U6" i="43"/>
  <c r="V6" i="43"/>
  <c r="W6" i="43"/>
  <c r="AX6" i="43" s="1"/>
  <c r="B7" i="43"/>
  <c r="AW7" i="43" s="1"/>
  <c r="C7" i="43"/>
  <c r="D7" i="43"/>
  <c r="E7" i="43"/>
  <c r="F7" i="43"/>
  <c r="AH7" i="43" s="1"/>
  <c r="G7" i="43"/>
  <c r="AI7" i="43" s="1"/>
  <c r="H7" i="43"/>
  <c r="AJ7" i="43" s="1"/>
  <c r="I7" i="43"/>
  <c r="AK7" i="43" s="1"/>
  <c r="J7" i="43"/>
  <c r="K7" i="43"/>
  <c r="AN7" i="43" s="1"/>
  <c r="L7" i="43"/>
  <c r="BC7" i="43" s="1"/>
  <c r="M7" i="43"/>
  <c r="BD7" i="43" s="1"/>
  <c r="N7" i="43"/>
  <c r="BE7" i="43" s="1"/>
  <c r="O7" i="43"/>
  <c r="BF7" i="43" s="1"/>
  <c r="P7" i="43"/>
  <c r="AO7" i="43" s="1"/>
  <c r="Q7" i="43"/>
  <c r="R7" i="43"/>
  <c r="S7" i="43"/>
  <c r="T7" i="43"/>
  <c r="U7" i="43"/>
  <c r="V7" i="43"/>
  <c r="W7" i="43"/>
  <c r="AX7" i="43" s="1"/>
  <c r="B8" i="43"/>
  <c r="AW8" i="43" s="1"/>
  <c r="C8" i="43"/>
  <c r="D8" i="43"/>
  <c r="E8" i="43"/>
  <c r="AF8" i="43" s="1" a="1"/>
  <c r="AF8" i="43" s="1"/>
  <c r="F8" i="43"/>
  <c r="AH8" i="43" s="1"/>
  <c r="G8" i="43"/>
  <c r="AI8" i="43" s="1"/>
  <c r="H8" i="43"/>
  <c r="AJ8" i="43" s="1"/>
  <c r="I8" i="43"/>
  <c r="AK8" i="43" s="1"/>
  <c r="J8" i="43"/>
  <c r="K8" i="43"/>
  <c r="AN8" i="43" s="1"/>
  <c r="L8" i="43"/>
  <c r="BC8" i="43" s="1"/>
  <c r="M8" i="43"/>
  <c r="BD8" i="43" s="1"/>
  <c r="N8" i="43"/>
  <c r="BE8" i="43" s="1"/>
  <c r="O8" i="43"/>
  <c r="BF8" i="43" s="1"/>
  <c r="P8" i="43"/>
  <c r="Q8" i="43"/>
  <c r="R8" i="43"/>
  <c r="S8" i="43"/>
  <c r="T8" i="43"/>
  <c r="U8" i="43"/>
  <c r="V8" i="43"/>
  <c r="W8" i="43"/>
  <c r="AX8" i="43" s="1"/>
  <c r="B9" i="43"/>
  <c r="AW9" i="43" s="1"/>
  <c r="C9" i="43"/>
  <c r="D9" i="43"/>
  <c r="E9" i="43"/>
  <c r="AF9" i="43" s="1" a="1"/>
  <c r="AF9" i="43" s="1"/>
  <c r="F9" i="43"/>
  <c r="AH9" i="43" s="1"/>
  <c r="G9" i="43"/>
  <c r="AI9" i="43" s="1"/>
  <c r="H9" i="43"/>
  <c r="AJ9" i="43" s="1"/>
  <c r="I9" i="43"/>
  <c r="AK9" i="43" s="1"/>
  <c r="J9" i="43"/>
  <c r="K9" i="43"/>
  <c r="AN9" i="43" s="1"/>
  <c r="L9" i="43"/>
  <c r="BC9" i="43" s="1"/>
  <c r="M9" i="43"/>
  <c r="BD9" i="43" s="1"/>
  <c r="N9" i="43"/>
  <c r="BE9" i="43" s="1"/>
  <c r="O9" i="43"/>
  <c r="BF9" i="43" s="1"/>
  <c r="P9" i="43"/>
  <c r="AO9" i="43" s="1"/>
  <c r="Q9" i="43"/>
  <c r="R9" i="43"/>
  <c r="S9" i="43"/>
  <c r="T9" i="43"/>
  <c r="U9" i="43"/>
  <c r="V9" i="43"/>
  <c r="W9" i="43"/>
  <c r="AX9" i="43" s="1"/>
  <c r="B10" i="43"/>
  <c r="AW10" i="43" s="1"/>
  <c r="C10" i="43"/>
  <c r="D10" i="43"/>
  <c r="E10" i="43"/>
  <c r="AF10" i="43" s="1" a="1"/>
  <c r="AF10" i="43" s="1"/>
  <c r="F10" i="43"/>
  <c r="AH10" i="43" s="1"/>
  <c r="G10" i="43"/>
  <c r="AI10" i="43" s="1"/>
  <c r="H10" i="43"/>
  <c r="AJ10" i="43" s="1"/>
  <c r="I10" i="43"/>
  <c r="AK10" i="43" s="1"/>
  <c r="J10" i="43"/>
  <c r="K10" i="43"/>
  <c r="AN10" i="43" s="1"/>
  <c r="L10" i="43"/>
  <c r="BC10" i="43" s="1"/>
  <c r="M10" i="43"/>
  <c r="BD10" i="43" s="1"/>
  <c r="N10" i="43"/>
  <c r="BE10" i="43" s="1"/>
  <c r="O10" i="43"/>
  <c r="BF10" i="43" s="1"/>
  <c r="P10" i="43"/>
  <c r="AO10" i="43" s="1"/>
  <c r="Q10" i="43"/>
  <c r="R10" i="43"/>
  <c r="S10" i="43"/>
  <c r="T10" i="43"/>
  <c r="U10" i="43"/>
  <c r="V10" i="43"/>
  <c r="W10" i="43"/>
  <c r="AX10" i="43" s="1"/>
  <c r="B11" i="43"/>
  <c r="AW11" i="43" s="1"/>
  <c r="C11" i="43"/>
  <c r="D11" i="43"/>
  <c r="E11" i="43"/>
  <c r="AF11" i="43" s="1" a="1"/>
  <c r="AF11" i="43" s="1"/>
  <c r="F11" i="43"/>
  <c r="AH11" i="43" s="1"/>
  <c r="G11" i="43"/>
  <c r="AI11" i="43" s="1"/>
  <c r="H11" i="43"/>
  <c r="AJ11" i="43" s="1"/>
  <c r="I11" i="43"/>
  <c r="AK11" i="43" s="1"/>
  <c r="J11" i="43"/>
  <c r="K11" i="43"/>
  <c r="AN11" i="43" s="1"/>
  <c r="L11" i="43"/>
  <c r="BC11" i="43" s="1"/>
  <c r="M11" i="43"/>
  <c r="BD11" i="43" s="1"/>
  <c r="N11" i="43"/>
  <c r="BE11" i="43" s="1"/>
  <c r="O11" i="43"/>
  <c r="BF11" i="43" s="1"/>
  <c r="P11" i="43"/>
  <c r="AO11" i="43" s="1"/>
  <c r="Q11" i="43"/>
  <c r="R11" i="43"/>
  <c r="S11" i="43"/>
  <c r="T11" i="43"/>
  <c r="U11" i="43"/>
  <c r="V11" i="43"/>
  <c r="W11" i="43"/>
  <c r="AX11" i="43" s="1"/>
  <c r="B12" i="43"/>
  <c r="AW12" i="43" s="1"/>
  <c r="C12" i="43"/>
  <c r="D12" i="43"/>
  <c r="E12" i="43"/>
  <c r="AF12" i="43" s="1" a="1"/>
  <c r="AF12" i="43" s="1"/>
  <c r="F12" i="43"/>
  <c r="AH12" i="43" s="1"/>
  <c r="G12" i="43"/>
  <c r="AI12" i="43" s="1"/>
  <c r="H12" i="43"/>
  <c r="AJ12" i="43" s="1"/>
  <c r="I12" i="43"/>
  <c r="AK12" i="43" s="1"/>
  <c r="J12" i="43"/>
  <c r="K12" i="43"/>
  <c r="AN12" i="43" s="1"/>
  <c r="L12" i="43"/>
  <c r="BC12" i="43" s="1"/>
  <c r="M12" i="43"/>
  <c r="BD12" i="43" s="1"/>
  <c r="N12" i="43"/>
  <c r="BE12" i="43" s="1"/>
  <c r="O12" i="43"/>
  <c r="BF12" i="43" s="1"/>
  <c r="P12" i="43"/>
  <c r="AO12" i="43" s="1"/>
  <c r="Q12" i="43"/>
  <c r="R12" i="43"/>
  <c r="S12" i="43"/>
  <c r="T12" i="43"/>
  <c r="U12" i="43"/>
  <c r="V12" i="43"/>
  <c r="W12" i="43"/>
  <c r="AX12" i="43" s="1"/>
  <c r="B13" i="43"/>
  <c r="AW13" i="43" s="1"/>
  <c r="C13" i="43"/>
  <c r="D13" i="43"/>
  <c r="E13" i="43"/>
  <c r="AF13" i="43" s="1" a="1"/>
  <c r="AF13" i="43" s="1"/>
  <c r="F13" i="43"/>
  <c r="AH13" i="43" s="1"/>
  <c r="G13" i="43"/>
  <c r="AI13" i="43" s="1"/>
  <c r="H13" i="43"/>
  <c r="AJ13" i="43" s="1"/>
  <c r="I13" i="43"/>
  <c r="AK13" i="43" s="1"/>
  <c r="J13" i="43"/>
  <c r="K13" i="43"/>
  <c r="AN13" i="43" s="1"/>
  <c r="L13" i="43"/>
  <c r="BC13" i="43" s="1"/>
  <c r="M13" i="43"/>
  <c r="BD13" i="43" s="1"/>
  <c r="N13" i="43"/>
  <c r="BE13" i="43" s="1"/>
  <c r="O13" i="43"/>
  <c r="BF13" i="43" s="1"/>
  <c r="P13" i="43"/>
  <c r="AO13" i="43" s="1"/>
  <c r="Q13" i="43"/>
  <c r="R13" i="43"/>
  <c r="S13" i="43"/>
  <c r="T13" i="43"/>
  <c r="U13" i="43"/>
  <c r="V13" i="43"/>
  <c r="W13" i="43"/>
  <c r="AX13" i="43" s="1"/>
  <c r="V4" i="43"/>
  <c r="W4" i="43"/>
  <c r="AX4" i="43" s="1"/>
  <c r="C4" i="43"/>
  <c r="D4" i="43"/>
  <c r="E4" i="43"/>
  <c r="AF4" i="43" s="1" a="1"/>
  <c r="AF4" i="43" s="1"/>
  <c r="F4" i="43"/>
  <c r="AH4" i="43" s="1"/>
  <c r="G4" i="43"/>
  <c r="AI4" i="43" s="1"/>
  <c r="H4" i="43"/>
  <c r="AJ4" i="43" s="1"/>
  <c r="I4" i="43"/>
  <c r="AK4" i="43" s="1"/>
  <c r="J4" i="43"/>
  <c r="AL4" i="43" s="1"/>
  <c r="K4" i="43"/>
  <c r="AN4" i="43" s="1"/>
  <c r="L4" i="43"/>
  <c r="BC4" i="43" s="1"/>
  <c r="M4" i="43"/>
  <c r="BD4" i="43" s="1"/>
  <c r="N4" i="43"/>
  <c r="BE4" i="43" s="1"/>
  <c r="O4" i="43"/>
  <c r="BF4" i="43" s="1"/>
  <c r="P4" i="43"/>
  <c r="Q4" i="43"/>
  <c r="R4" i="43"/>
  <c r="S4" i="43"/>
  <c r="T4" i="43"/>
  <c r="AD4" i="44" l="1"/>
  <c r="BD4" i="44"/>
  <c r="AF5" i="43" a="1"/>
  <c r="AF5" i="43" s="1"/>
  <c r="AF7" i="43" a="1"/>
  <c r="AF7" i="43" s="1"/>
  <c r="BL4" i="43"/>
  <c r="BU4" i="43"/>
  <c r="AC10" i="43"/>
  <c r="BQ10" i="43"/>
  <c r="BN10" i="43"/>
  <c r="Z10" i="43"/>
  <c r="Y10" i="43"/>
  <c r="X10" i="43"/>
  <c r="AC7" i="43"/>
  <c r="BX7" i="43" s="1"/>
  <c r="BQ7" i="43"/>
  <c r="BN7" i="43"/>
  <c r="Y7" i="43"/>
  <c r="X7" i="43"/>
  <c r="Z7" i="43"/>
  <c r="AC12" i="43"/>
  <c r="BQ12" i="43"/>
  <c r="BN12" i="43"/>
  <c r="Z12" i="43"/>
  <c r="X12" i="43"/>
  <c r="Y12" i="43"/>
  <c r="AC9" i="43"/>
  <c r="BQ9" i="43"/>
  <c r="BN9" i="43"/>
  <c r="Y9" i="43"/>
  <c r="Z9" i="43"/>
  <c r="X9" i="43"/>
  <c r="AC8" i="43"/>
  <c r="BQ8" i="43"/>
  <c r="BN8" i="43"/>
  <c r="X8" i="43"/>
  <c r="Y8" i="43"/>
  <c r="Z8" i="43"/>
  <c r="AC6" i="43"/>
  <c r="BQ6" i="43"/>
  <c r="BN6" i="43"/>
  <c r="Z6" i="43"/>
  <c r="X6" i="43"/>
  <c r="Y6" i="43"/>
  <c r="AC5" i="43"/>
  <c r="BQ5" i="43"/>
  <c r="BN5" i="43"/>
  <c r="Y5" i="43"/>
  <c r="Z5" i="43"/>
  <c r="X5" i="43"/>
  <c r="AC13" i="43"/>
  <c r="BQ13" i="43"/>
  <c r="BN13" i="43"/>
  <c r="Z13" i="43"/>
  <c r="X13" i="43"/>
  <c r="Y13" i="43"/>
  <c r="BI4" i="43"/>
  <c r="AD4" i="43"/>
  <c r="AC11" i="43"/>
  <c r="BQ11" i="43"/>
  <c r="BN11" i="43"/>
  <c r="Y11" i="43"/>
  <c r="Z11" i="43"/>
  <c r="X11" i="43"/>
  <c r="AD12" i="44"/>
  <c r="BD12" i="44"/>
  <c r="AD11" i="44"/>
  <c r="BD11" i="44"/>
  <c r="AD8" i="44"/>
  <c r="BD8" i="44"/>
  <c r="AD13" i="44"/>
  <c r="BD13" i="44"/>
  <c r="AD7" i="44"/>
  <c r="BD7" i="44"/>
  <c r="AD9" i="44"/>
  <c r="BD9" i="44"/>
  <c r="AD5" i="44"/>
  <c r="BD5" i="44"/>
  <c r="AD10" i="44"/>
  <c r="BD10" i="44"/>
  <c r="AD6" i="44"/>
  <c r="BD6" i="44"/>
  <c r="AL11" i="43"/>
  <c r="BH11" i="43"/>
  <c r="AL12" i="43"/>
  <c r="BH12" i="43"/>
  <c r="AL8" i="43"/>
  <c r="BH8" i="43"/>
  <c r="AL5" i="43"/>
  <c r="BH5" i="43"/>
  <c r="AL10" i="43"/>
  <c r="BH10" i="43"/>
  <c r="AL9" i="43"/>
  <c r="BH9" i="43"/>
  <c r="BH4" i="43"/>
  <c r="AL13" i="43"/>
  <c r="BH13" i="43"/>
  <c r="AL6" i="43"/>
  <c r="BH6" i="43"/>
  <c r="CA13" i="43"/>
  <c r="AL7" i="43"/>
  <c r="BH7" i="43"/>
  <c r="AO4" i="43"/>
  <c r="AO8" i="43"/>
  <c r="CA4" i="43"/>
  <c r="BX6" i="43"/>
  <c r="BX10" i="43"/>
  <c r="AE10" i="43"/>
  <c r="BX12" i="43"/>
  <c r="AE12" i="43"/>
  <c r="BX9" i="43"/>
  <c r="AE9" i="43"/>
  <c r="BX4" i="43"/>
  <c r="AE4" i="43"/>
  <c r="BX11" i="43"/>
  <c r="AE11" i="43"/>
  <c r="AE7" i="43"/>
  <c r="BX13" i="43"/>
  <c r="AE13" i="43"/>
  <c r="BX5" i="43"/>
  <c r="AE5" i="43"/>
  <c r="BX8" i="43"/>
  <c r="AE8" i="43"/>
  <c r="CA9" i="43"/>
  <c r="CA12" i="43"/>
  <c r="CA11" i="43"/>
  <c r="CA10" i="43"/>
  <c r="CA8" i="43"/>
  <c r="CA7" i="43"/>
  <c r="CA6" i="43"/>
  <c r="CA5" i="43"/>
  <c r="BL7" i="43" l="1"/>
  <c r="BU7" i="43"/>
  <c r="AD7" i="43"/>
  <c r="BI7" i="43"/>
  <c r="BL11" i="43"/>
  <c r="BU11" i="43"/>
  <c r="AD5" i="43"/>
  <c r="BI5" i="43"/>
  <c r="AD6" i="43"/>
  <c r="BI6" i="43"/>
  <c r="AD8" i="43"/>
  <c r="BI8" i="43"/>
  <c r="BL13" i="43"/>
  <c r="BU13" i="43"/>
  <c r="AD11" i="43"/>
  <c r="BI11" i="43"/>
  <c r="AD10" i="43"/>
  <c r="BI10" i="43"/>
  <c r="BL10" i="43"/>
  <c r="BU10" i="43"/>
  <c r="BL5" i="43"/>
  <c r="BU5" i="43"/>
  <c r="BL6" i="43"/>
  <c r="BU6" i="43"/>
  <c r="AD9" i="43"/>
  <c r="BI9" i="43"/>
  <c r="BL9" i="43"/>
  <c r="BU9" i="43"/>
  <c r="AD12" i="43"/>
  <c r="BI12" i="43"/>
  <c r="AD13" i="43"/>
  <c r="BI13" i="43"/>
  <c r="BL12" i="43"/>
  <c r="BU12" i="43"/>
  <c r="BL8" i="43"/>
  <c r="BU8" i="4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渡邊　菜美</author>
  </authors>
  <commentList>
    <comment ref="C13" authorId="0" shapeId="0" xr:uid="{620DEEA5-CD51-4350-A9FB-311187D08CFC}">
      <text>
        <r>
          <rPr>
            <sz val="11"/>
            <color indexed="81"/>
            <rFont val="Meiryo UI"/>
            <family val="3"/>
            <charset val="128"/>
          </rPr>
          <t>カード種類が不明な場合は、別シートのデザインを参照願います</t>
        </r>
      </text>
    </comment>
    <comment ref="C28" authorId="0" shapeId="0" xr:uid="{A20370E2-462D-48AD-9D8C-9C00784F281C}">
      <text>
        <r>
          <rPr>
            <sz val="11"/>
            <color indexed="81"/>
            <rFont val="Meiryo UI"/>
            <family val="3"/>
            <charset val="128"/>
          </rPr>
          <t>カード種類が不明な場合は、別シートのデザインを参照願います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渡邊　菜美</author>
  </authors>
  <commentList>
    <comment ref="C13" authorId="0" shapeId="0" xr:uid="{3D56B200-DBA3-4355-9DFB-5B9F4B098CA6}">
      <text>
        <r>
          <rPr>
            <sz val="11"/>
            <color indexed="81"/>
            <rFont val="Meiryo UI"/>
            <family val="3"/>
            <charset val="128"/>
          </rPr>
          <t>カード種類が不明な場合は、別シートのデザインを参照願います</t>
        </r>
      </text>
    </comment>
    <comment ref="C28" authorId="0" shapeId="0" xr:uid="{E83829DC-1875-447F-BE79-CAA2DE22B0F1}">
      <text>
        <r>
          <rPr>
            <sz val="11"/>
            <color indexed="81"/>
            <rFont val="Meiryo UI"/>
            <family val="3"/>
            <charset val="128"/>
          </rPr>
          <t>カード種類が不明な場合は、別シートのデザインを参照願います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渡邊　菜美</author>
  </authors>
  <commentList>
    <comment ref="C3" authorId="0" shapeId="0" xr:uid="{F516C986-670B-450C-A153-A49E7689E0CF}">
      <text>
        <r>
          <rPr>
            <sz val="11"/>
            <color indexed="81"/>
            <rFont val="Meiryo UI"/>
            <family val="3"/>
            <charset val="128"/>
          </rPr>
          <t>カード種類が不明な場合は、別シートのデザインを参照願います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渡邊　菜美</author>
  </authors>
  <commentList>
    <comment ref="C3" authorId="0" shapeId="0" xr:uid="{E74ED8D2-F9AF-4839-B3A4-1080F3406E19}">
      <text>
        <r>
          <rPr>
            <sz val="11"/>
            <color indexed="81"/>
            <rFont val="Meiryo UI"/>
            <family val="3"/>
            <charset val="128"/>
          </rPr>
          <t>カード種類が不明な場合は、別シートのデザインを参照願います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<sst xmlns="http://schemas.openxmlformats.org/spreadsheetml/2006/main" count="606" uniqueCount="310">
  <si>
    <t>card-sma@sma-s.co.jp</t>
    <phoneticPr fontId="1"/>
  </si>
  <si>
    <t>＃</t>
    <phoneticPr fontId="1"/>
  </si>
  <si>
    <t>ご依頼日</t>
    <rPh sb="1" eb="4">
      <t>イライヒ</t>
    </rPh>
    <phoneticPr fontId="1"/>
  </si>
  <si>
    <t>登録番号</t>
    <rPh sb="0" eb="4">
      <t>トウロクバンゴウ</t>
    </rPh>
    <phoneticPr fontId="1"/>
  </si>
  <si>
    <t>ご連絡事項</t>
    <rPh sb="1" eb="3">
      <t>レンラク</t>
    </rPh>
    <rPh sb="3" eb="5">
      <t>ジコウ</t>
    </rPh>
    <phoneticPr fontId="1"/>
  </si>
  <si>
    <t>練馬</t>
    <rPh sb="0" eb="2">
      <t>ネリマ</t>
    </rPh>
    <phoneticPr fontId="1"/>
  </si>
  <si>
    <t>カード送付先
（個人宛不可）</t>
    <rPh sb="3" eb="6">
      <t>ソウフサキ</t>
    </rPh>
    <rPh sb="8" eb="10">
      <t>コジン</t>
    </rPh>
    <rPh sb="10" eb="11">
      <t>アテ</t>
    </rPh>
    <rPh sb="11" eb="13">
      <t>フカ</t>
    </rPh>
    <phoneticPr fontId="1"/>
  </si>
  <si>
    <t>さ</t>
  </si>
  <si>
    <t>即日</t>
  </si>
  <si>
    <t>使用部署</t>
    <rPh sb="0" eb="2">
      <t>シヨウ</t>
    </rPh>
    <rPh sb="2" eb="4">
      <t>ブショ</t>
    </rPh>
    <phoneticPr fontId="1"/>
  </si>
  <si>
    <t>発行カード種類</t>
    <rPh sb="0" eb="2">
      <t>ハッコウ</t>
    </rPh>
    <rPh sb="5" eb="7">
      <t>シュルイ</t>
    </rPh>
    <phoneticPr fontId="1"/>
  </si>
  <si>
    <t>カード番号</t>
    <rPh sb="3" eb="5">
      <t>バンゴウ</t>
    </rPh>
    <phoneticPr fontId="1"/>
  </si>
  <si>
    <t>請求書送付先</t>
    <rPh sb="0" eb="3">
      <t>セイキュウショ</t>
    </rPh>
    <rPh sb="3" eb="6">
      <t>ソウフサキ</t>
    </rPh>
    <phoneticPr fontId="1"/>
  </si>
  <si>
    <t>使用部署</t>
    <rPh sb="0" eb="4">
      <t>シヨウブショ</t>
    </rPh>
    <phoneticPr fontId="1"/>
  </si>
  <si>
    <t>ETCカード</t>
    <phoneticPr fontId="1"/>
  </si>
  <si>
    <t>貴社名</t>
    <rPh sb="0" eb="3">
      <t>キシャメイ</t>
    </rPh>
    <phoneticPr fontId="1"/>
  </si>
  <si>
    <t>ご依頼者</t>
    <rPh sb="1" eb="4">
      <t>イライシャ</t>
    </rPh>
    <phoneticPr fontId="1"/>
  </si>
  <si>
    <t>記入例</t>
    <rPh sb="0" eb="3">
      <t>キニュウレイ</t>
    </rPh>
    <phoneticPr fontId="1"/>
  </si>
  <si>
    <t>000</t>
  </si>
  <si>
    <t>●●支店</t>
    <rPh sb="2" eb="4">
      <t>シテン</t>
    </rPh>
    <phoneticPr fontId="1"/>
  </si>
  <si>
    <t>本社</t>
    <rPh sb="0" eb="2">
      <t>ホンシャ</t>
    </rPh>
    <phoneticPr fontId="1"/>
  </si>
  <si>
    <t>し</t>
    <phoneticPr fontId="1"/>
  </si>
  <si>
    <t>00001-00101234-056789</t>
    <phoneticPr fontId="1"/>
  </si>
  <si>
    <t>236800000000</t>
    <phoneticPr fontId="1"/>
  </si>
  <si>
    <t>無</t>
  </si>
  <si>
    <t>注意事項</t>
    <rPh sb="0" eb="4">
      <t>チュウイジコウ</t>
    </rPh>
    <phoneticPr fontId="1"/>
  </si>
  <si>
    <t>＜ご連絡者情報＞</t>
    <rPh sb="2" eb="5">
      <t>レンラクシャ</t>
    </rPh>
    <rPh sb="5" eb="7">
      <t>ジョウホウ</t>
    </rPh>
    <phoneticPr fontId="1"/>
  </si>
  <si>
    <t>ご契約社名</t>
    <rPh sb="1" eb="3">
      <t>ケイヤク</t>
    </rPh>
    <rPh sb="3" eb="5">
      <t>シャメイ</t>
    </rPh>
    <phoneticPr fontId="1"/>
  </si>
  <si>
    <t>★カード種類　デザインイメージ★　</t>
    <rPh sb="4" eb="6">
      <t>シュルイ</t>
    </rPh>
    <phoneticPr fontId="1"/>
  </si>
  <si>
    <t>発行時期によってデザインが異なる場合がございます</t>
    <phoneticPr fontId="1"/>
  </si>
  <si>
    <t>ETC</t>
    <phoneticPr fontId="1"/>
  </si>
  <si>
    <t>給油</t>
    <rPh sb="0" eb="2">
      <t>キュウユ</t>
    </rPh>
    <phoneticPr fontId="1"/>
  </si>
  <si>
    <t>SS（青色）</t>
    <rPh sb="3" eb="4">
      <t>アオ</t>
    </rPh>
    <rPh sb="4" eb="5">
      <t>イロ</t>
    </rPh>
    <phoneticPr fontId="1"/>
  </si>
  <si>
    <t>ふえる（赤色）</t>
    <rPh sb="4" eb="5">
      <t>アカ</t>
    </rPh>
    <rPh sb="5" eb="6">
      <t>イロ</t>
    </rPh>
    <phoneticPr fontId="1"/>
  </si>
  <si>
    <t>ENEOS（緑色）</t>
    <rPh sb="6" eb="7">
      <t>ミドリ</t>
    </rPh>
    <rPh sb="7" eb="8">
      <t>イロ</t>
    </rPh>
    <phoneticPr fontId="1"/>
  </si>
  <si>
    <t>出光</t>
    <rPh sb="0" eb="2">
      <t>イデミツ</t>
    </rPh>
    <phoneticPr fontId="1"/>
  </si>
  <si>
    <t>シェル</t>
    <phoneticPr fontId="1"/>
  </si>
  <si>
    <t>特定車両で利用</t>
  </si>
  <si>
    <t>非特定車両で利用</t>
  </si>
  <si>
    <t>現カード有無</t>
    <rPh sb="0" eb="1">
      <t>ゲン</t>
    </rPh>
    <rPh sb="4" eb="6">
      <t>ウム</t>
    </rPh>
    <phoneticPr fontId="1"/>
  </si>
  <si>
    <t>発行情報</t>
    <rPh sb="0" eb="2">
      <t>ハッコウ</t>
    </rPh>
    <rPh sb="2" eb="4">
      <t>ジョウホウ</t>
    </rPh>
    <phoneticPr fontId="1"/>
  </si>
  <si>
    <t>車両区分</t>
    <rPh sb="0" eb="2">
      <t>シャリョウ</t>
    </rPh>
    <rPh sb="2" eb="4">
      <t>クブン</t>
    </rPh>
    <phoneticPr fontId="1"/>
  </si>
  <si>
    <t>契約区分</t>
    <rPh sb="0" eb="2">
      <t>ケイヤク</t>
    </rPh>
    <rPh sb="2" eb="4">
      <t>クブン</t>
    </rPh>
    <phoneticPr fontId="1"/>
  </si>
  <si>
    <t>SMAS契約以外</t>
    <rPh sb="4" eb="6">
      <t>ケイヤク</t>
    </rPh>
    <rPh sb="6" eb="8">
      <t>イガイ</t>
    </rPh>
    <phoneticPr fontId="1"/>
  </si>
  <si>
    <t>SMAS契約の車</t>
    <rPh sb="4" eb="6">
      <t>ケイヤク</t>
    </rPh>
    <rPh sb="7" eb="8">
      <t>クルマ</t>
    </rPh>
    <phoneticPr fontId="1"/>
  </si>
  <si>
    <t>有・解約も同時に依頼</t>
  </si>
  <si>
    <t>有・解約は後日依頼</t>
  </si>
  <si>
    <t>解約日</t>
    <rPh sb="0" eb="3">
      <t>カイヤクヒ</t>
    </rPh>
    <phoneticPr fontId="1"/>
  </si>
  <si>
    <t>当月末</t>
  </si>
  <si>
    <t>翌月末</t>
  </si>
  <si>
    <t>翌々月末</t>
  </si>
  <si>
    <t>日付指定（Q列記載）</t>
  </si>
  <si>
    <t>情報変更日
（現カード有の場合）</t>
    <rPh sb="0" eb="2">
      <t>ジョウホウ</t>
    </rPh>
    <rPh sb="2" eb="5">
      <t>ヘンコウヒ</t>
    </rPh>
    <rPh sb="7" eb="8">
      <t>ゲン</t>
    </rPh>
    <rPh sb="11" eb="12">
      <t>アリ</t>
    </rPh>
    <rPh sb="13" eb="15">
      <t>バアイ</t>
    </rPh>
    <phoneticPr fontId="1"/>
  </si>
  <si>
    <t>ご連絡事項
（在宅勤務者名を設定する場合、商品を個別に設定する場合、その他連絡事項）</t>
    <rPh sb="1" eb="3">
      <t>レンラク</t>
    </rPh>
    <rPh sb="3" eb="5">
      <t>ジコウ</t>
    </rPh>
    <rPh sb="7" eb="9">
      <t>ザイタク</t>
    </rPh>
    <rPh sb="9" eb="12">
      <t>キンムシャ</t>
    </rPh>
    <rPh sb="12" eb="13">
      <t>メイ</t>
    </rPh>
    <rPh sb="14" eb="16">
      <t>セッテイ</t>
    </rPh>
    <rPh sb="18" eb="20">
      <t>バアイ</t>
    </rPh>
    <rPh sb="21" eb="23">
      <t>ショウヒン</t>
    </rPh>
    <rPh sb="24" eb="26">
      <t>コベツ</t>
    </rPh>
    <rPh sb="27" eb="29">
      <t>セッテイ</t>
    </rPh>
    <rPh sb="31" eb="33">
      <t>バアイ</t>
    </rPh>
    <rPh sb="36" eb="37">
      <t>タ</t>
    </rPh>
    <rPh sb="37" eb="39">
      <t>レンラク</t>
    </rPh>
    <rPh sb="39" eb="41">
      <t>ジコウ</t>
    </rPh>
    <phoneticPr fontId="1"/>
  </si>
  <si>
    <t>ご連絡事項
（在宅勤務者名を設定する場合、その他連絡事項）</t>
    <rPh sb="1" eb="3">
      <t>レンラク</t>
    </rPh>
    <rPh sb="3" eb="5">
      <t>ジコウ</t>
    </rPh>
    <rPh sb="7" eb="9">
      <t>ザイタク</t>
    </rPh>
    <rPh sb="9" eb="12">
      <t>キンムシャ</t>
    </rPh>
    <rPh sb="12" eb="13">
      <t>メイ</t>
    </rPh>
    <rPh sb="14" eb="16">
      <t>セッテイ</t>
    </rPh>
    <rPh sb="18" eb="20">
      <t>バアイ</t>
    </rPh>
    <rPh sb="23" eb="24">
      <t>タ</t>
    </rPh>
    <rPh sb="24" eb="26">
      <t>レンラク</t>
    </rPh>
    <rPh sb="26" eb="28">
      <t>ジコウ</t>
    </rPh>
    <phoneticPr fontId="1"/>
  </si>
  <si>
    <t>ガソリン・軽油・洗車</t>
  </si>
  <si>
    <t>ガソリン・軽油</t>
  </si>
  <si>
    <t>JCB</t>
    <phoneticPr fontId="1"/>
  </si>
  <si>
    <t>現カード情報</t>
    <rPh sb="0" eb="1">
      <t>ゲン</t>
    </rPh>
    <rPh sb="4" eb="6">
      <t>ジョウホウ</t>
    </rPh>
    <phoneticPr fontId="1"/>
  </si>
  <si>
    <t>新カード設定情報</t>
    <rPh sb="0" eb="1">
      <t>シン</t>
    </rPh>
    <rPh sb="4" eb="6">
      <t>セッテイ</t>
    </rPh>
    <rPh sb="6" eb="8">
      <t>ジョウホウ</t>
    </rPh>
    <phoneticPr fontId="1"/>
  </si>
  <si>
    <t>給油カード種類</t>
    <rPh sb="0" eb="2">
      <t>キュウユ</t>
    </rPh>
    <rPh sb="5" eb="7">
      <t>シュルイ</t>
    </rPh>
    <phoneticPr fontId="1"/>
  </si>
  <si>
    <t>有・解約も同時に依頼</t>
    <phoneticPr fontId="1"/>
  </si>
  <si>
    <t>特定車両で利用</t>
    <phoneticPr fontId="1"/>
  </si>
  <si>
    <t>非特定車両で利用</t>
    <phoneticPr fontId="1"/>
  </si>
  <si>
    <t>商品設定
※SS以外</t>
    <rPh sb="0" eb="4">
      <t>ショウヒンセッテイ</t>
    </rPh>
    <rPh sb="8" eb="10">
      <t>イガイ</t>
    </rPh>
    <phoneticPr fontId="1"/>
  </si>
  <si>
    <t>日付指定（Q列記載）</t>
    <phoneticPr fontId="1"/>
  </si>
  <si>
    <t>出光</t>
    <phoneticPr fontId="1"/>
  </si>
  <si>
    <t>シェル</t>
    <phoneticPr fontId="1"/>
  </si>
  <si>
    <t>SS(青色)</t>
  </si>
  <si>
    <t>SS(青色)</t>
    <phoneticPr fontId="1"/>
  </si>
  <si>
    <t>ふえる(赤色)</t>
    <phoneticPr fontId="1"/>
  </si>
  <si>
    <t>ENEOS(緑色)</t>
    <phoneticPr fontId="1"/>
  </si>
  <si>
    <t>JCB</t>
    <phoneticPr fontId="1"/>
  </si>
  <si>
    <t>VISA</t>
    <phoneticPr fontId="1"/>
  </si>
  <si>
    <t>購入商品設定
※SS以外</t>
    <rPh sb="0" eb="2">
      <t>コウニュウ</t>
    </rPh>
    <rPh sb="2" eb="6">
      <t>ショウヒンセッテイ</t>
    </rPh>
    <rPh sb="10" eb="12">
      <t>イガイ</t>
    </rPh>
    <phoneticPr fontId="1"/>
  </si>
  <si>
    <t>有効期限
※SS・ふえるのみ
年月を入力</t>
    <rPh sb="0" eb="2">
      <t>ユウコウ</t>
    </rPh>
    <rPh sb="2" eb="4">
      <t>キゲン</t>
    </rPh>
    <rPh sb="15" eb="16">
      <t>ネン</t>
    </rPh>
    <rPh sb="16" eb="17">
      <t>ゲツ</t>
    </rPh>
    <rPh sb="18" eb="20">
      <t>ニュウリョク</t>
    </rPh>
    <phoneticPr fontId="1"/>
  </si>
  <si>
    <t>＜ご連絡者とご契約社名が異なる場合は下記にご入力願います＞</t>
    <rPh sb="2" eb="5">
      <t>レンラクシャ</t>
    </rPh>
    <rPh sb="7" eb="9">
      <t>ケイヤク</t>
    </rPh>
    <rPh sb="9" eb="11">
      <t>シャメイ</t>
    </rPh>
    <rPh sb="12" eb="13">
      <t>コト</t>
    </rPh>
    <rPh sb="15" eb="17">
      <t>バアイ</t>
    </rPh>
    <rPh sb="18" eb="20">
      <t>カキ</t>
    </rPh>
    <rPh sb="22" eb="24">
      <t>ニュウリョク</t>
    </rPh>
    <rPh sb="24" eb="25">
      <t>ネガ</t>
    </rPh>
    <phoneticPr fontId="1"/>
  </si>
  <si>
    <t>車両の契約区分</t>
    <rPh sb="0" eb="2">
      <t>シャリョウ</t>
    </rPh>
    <rPh sb="3" eb="5">
      <t>ケイヤク</t>
    </rPh>
    <rPh sb="5" eb="7">
      <t>クブン</t>
    </rPh>
    <phoneticPr fontId="1"/>
  </si>
  <si>
    <t>SMAS契約の車両</t>
    <rPh sb="4" eb="6">
      <t>ケイヤク</t>
    </rPh>
    <rPh sb="7" eb="9">
      <t>シャリョウ</t>
    </rPh>
    <phoneticPr fontId="1"/>
  </si>
  <si>
    <t>※現カード有の場合、カード番号もしくは登録番号のいずれか必須</t>
    <rPh sb="1" eb="2">
      <t>ゲン</t>
    </rPh>
    <rPh sb="5" eb="6">
      <t>アリ</t>
    </rPh>
    <rPh sb="7" eb="9">
      <t>バアイ</t>
    </rPh>
    <rPh sb="13" eb="15">
      <t>バンゴウ</t>
    </rPh>
    <rPh sb="19" eb="23">
      <t>トウロクバンゴウ</t>
    </rPh>
    <rPh sb="28" eb="30">
      <t>ヒッス</t>
    </rPh>
    <phoneticPr fontId="1"/>
  </si>
  <si>
    <t>使用部署・カード送付先
※現カードがある場合</t>
    <rPh sb="0" eb="2">
      <t>シヨウ</t>
    </rPh>
    <rPh sb="2" eb="4">
      <t>ブショ</t>
    </rPh>
    <rPh sb="8" eb="11">
      <t>ソウフサキ</t>
    </rPh>
    <rPh sb="13" eb="14">
      <t>ゲン</t>
    </rPh>
    <rPh sb="20" eb="22">
      <t>バアイ</t>
    </rPh>
    <phoneticPr fontId="1"/>
  </si>
  <si>
    <t>現カードと同一でよい</t>
    <rPh sb="0" eb="1">
      <t>ゲン</t>
    </rPh>
    <rPh sb="5" eb="7">
      <t>ドウイツ</t>
    </rPh>
    <phoneticPr fontId="1"/>
  </si>
  <si>
    <t>現カードから要変更→ST列で指定</t>
    <rPh sb="0" eb="1">
      <t>ゲン</t>
    </rPh>
    <rPh sb="6" eb="7">
      <t>ヨウ</t>
    </rPh>
    <rPh sb="7" eb="9">
      <t>ヘンコウ</t>
    </rPh>
    <rPh sb="12" eb="13">
      <t>レツ</t>
    </rPh>
    <rPh sb="14" eb="16">
      <t>シテイ</t>
    </rPh>
    <phoneticPr fontId="1"/>
  </si>
  <si>
    <t>有・解約も同時に依頼SMAS契約の車両</t>
    <phoneticPr fontId="1"/>
  </si>
  <si>
    <t>有・解約も同時に依頼SMAS契約以外</t>
    <phoneticPr fontId="1"/>
  </si>
  <si>
    <t>有・解約は後日依頼SMAS契約の車両</t>
    <phoneticPr fontId="1"/>
  </si>
  <si>
    <t>有・解約は後日依頼SMAS契約以外</t>
    <phoneticPr fontId="1"/>
  </si>
  <si>
    <t>現カードから要変更→RS列で指定</t>
    <rPh sb="0" eb="1">
      <t>ゲン</t>
    </rPh>
    <rPh sb="6" eb="7">
      <t>ヨウ</t>
    </rPh>
    <rPh sb="7" eb="9">
      <t>ヘンコウ</t>
    </rPh>
    <rPh sb="12" eb="13">
      <t>レツ</t>
    </rPh>
    <rPh sb="14" eb="16">
      <t>シテイ</t>
    </rPh>
    <phoneticPr fontId="1"/>
  </si>
  <si>
    <t>有→カード差替せず情報変更</t>
    <rPh sb="5" eb="6">
      <t>サ</t>
    </rPh>
    <rPh sb="6" eb="7">
      <t>カ</t>
    </rPh>
    <rPh sb="9" eb="11">
      <t>ジョウホウ</t>
    </rPh>
    <rPh sb="11" eb="13">
      <t>ヘンコウ</t>
    </rPh>
    <phoneticPr fontId="1"/>
  </si>
  <si>
    <t>SMAサポート
給油・ETCカード　発行依頼</t>
    <rPh sb="8" eb="10">
      <t>キュウユ</t>
    </rPh>
    <rPh sb="18" eb="20">
      <t>ハッコウ</t>
    </rPh>
    <rPh sb="20" eb="22">
      <t>イライ</t>
    </rPh>
    <phoneticPr fontId="1"/>
  </si>
  <si>
    <t>必要事項をご入力いただき、下記カード専用窓口までご依頼ください</t>
    <rPh sb="0" eb="2">
      <t>ヒツヨウ</t>
    </rPh>
    <rPh sb="2" eb="4">
      <t>ジコウ</t>
    </rPh>
    <rPh sb="6" eb="8">
      <t>ニュウリョク</t>
    </rPh>
    <rPh sb="13" eb="15">
      <t>カキ</t>
    </rPh>
    <rPh sb="18" eb="20">
      <t>センヨウ</t>
    </rPh>
    <rPh sb="20" eb="22">
      <t>マドグチ</t>
    </rPh>
    <rPh sb="25" eb="27">
      <t>イライ</t>
    </rPh>
    <phoneticPr fontId="1"/>
  </si>
  <si>
    <r>
      <t>◆給油カード　　</t>
    </r>
    <r>
      <rPr>
        <sz val="12"/>
        <rFont val="Meiryo UI"/>
        <family val="3"/>
        <charset val="128"/>
      </rPr>
      <t>左から順にご入力ください</t>
    </r>
    <rPh sb="1" eb="3">
      <t>キュウユ</t>
    </rPh>
    <rPh sb="8" eb="9">
      <t>ヒダリ</t>
    </rPh>
    <rPh sb="11" eb="12">
      <t>ジュン</t>
    </rPh>
    <rPh sb="14" eb="16">
      <t>ニュウリョク</t>
    </rPh>
    <phoneticPr fontId="1"/>
  </si>
  <si>
    <r>
      <t>◆ETCカード　　</t>
    </r>
    <r>
      <rPr>
        <sz val="12"/>
        <rFont val="Meiryo UI"/>
        <family val="3"/>
        <charset val="128"/>
      </rPr>
      <t>左から順にご入力ください</t>
    </r>
    <rPh sb="9" eb="10">
      <t>ヒダリ</t>
    </rPh>
    <rPh sb="12" eb="13">
      <t>ジュン</t>
    </rPh>
    <rPh sb="15" eb="17">
      <t>ニュウリョク</t>
    </rPh>
    <phoneticPr fontId="1"/>
  </si>
  <si>
    <t>カード種類</t>
    <rPh sb="3" eb="5">
      <t>シュルイ</t>
    </rPh>
    <phoneticPr fontId="1"/>
  </si>
  <si>
    <t>236800000000</t>
  </si>
  <si>
    <t>購入商品設定
※SS以外</t>
    <rPh sb="0" eb="4">
      <t>コウニュウショウヒン</t>
    </rPh>
    <rPh sb="4" eb="6">
      <t>セッテイ</t>
    </rPh>
    <rPh sb="10" eb="12">
      <t>イガイ</t>
    </rPh>
    <phoneticPr fontId="1"/>
  </si>
  <si>
    <t>その他（在宅勤務者名等、項目名に記載のない変更）</t>
    <rPh sb="2" eb="3">
      <t>タ</t>
    </rPh>
    <rPh sb="4" eb="6">
      <t>ザイタク</t>
    </rPh>
    <rPh sb="6" eb="10">
      <t>キンムシャメイ</t>
    </rPh>
    <rPh sb="10" eb="11">
      <t>トウ</t>
    </rPh>
    <rPh sb="12" eb="15">
      <t>コウモクメイ</t>
    </rPh>
    <rPh sb="16" eb="18">
      <t>キサイ</t>
    </rPh>
    <rPh sb="21" eb="23">
      <t>ヘンコウ</t>
    </rPh>
    <phoneticPr fontId="1"/>
  </si>
  <si>
    <t>その他
（在宅勤務者名等、項目名に記載のない変更）</t>
    <phoneticPr fontId="1"/>
  </si>
  <si>
    <t>SMAサポート
給油・ETCカード　情報変更依頼</t>
    <rPh sb="8" eb="10">
      <t>キュウユ</t>
    </rPh>
    <rPh sb="18" eb="20">
      <t>ジョウホウ</t>
    </rPh>
    <rPh sb="20" eb="22">
      <t>ヘンコウ</t>
    </rPh>
    <rPh sb="22" eb="24">
      <t>イライ</t>
    </rPh>
    <phoneticPr fontId="1"/>
  </si>
  <si>
    <t>登録番号
※車検証添付も可</t>
    <rPh sb="0" eb="4">
      <t>トウロクバンゴウ</t>
    </rPh>
    <rPh sb="6" eb="9">
      <t>シャケンショウ</t>
    </rPh>
    <rPh sb="9" eb="11">
      <t>テンプ</t>
    </rPh>
    <rPh sb="12" eb="13">
      <t>カ</t>
    </rPh>
    <phoneticPr fontId="1"/>
  </si>
  <si>
    <t>車載器管理番号（19桁）
※セットアップ証明書添付も可</t>
    <rPh sb="10" eb="11">
      <t>ケタ</t>
    </rPh>
    <rPh sb="20" eb="23">
      <t>ショウメイショ</t>
    </rPh>
    <rPh sb="23" eb="25">
      <t>テンプ</t>
    </rPh>
    <rPh sb="26" eb="27">
      <t>カ</t>
    </rPh>
    <phoneticPr fontId="1"/>
  </si>
  <si>
    <t>その他（W列に記載）</t>
    <phoneticPr fontId="1"/>
  </si>
  <si>
    <t>指定解約日
年月日を入力</t>
    <rPh sb="0" eb="2">
      <t>シテイ</t>
    </rPh>
    <rPh sb="2" eb="4">
      <t>カイヤク</t>
    </rPh>
    <rPh sb="4" eb="5">
      <t>ビ</t>
    </rPh>
    <rPh sb="6" eb="9">
      <t>ネンガッピ</t>
    </rPh>
    <rPh sb="10" eb="12">
      <t>ニュウリョク</t>
    </rPh>
    <phoneticPr fontId="1"/>
  </si>
  <si>
    <t>①お申込み頂く車両の登録番号と車載器管理番号は、車検証とセットアップ証明書の添付でも承ります。</t>
    <rPh sb="2" eb="4">
      <t>モウシコ</t>
    </rPh>
    <rPh sb="5" eb="6">
      <t>イタダ</t>
    </rPh>
    <rPh sb="7" eb="9">
      <t>シャリョウ</t>
    </rPh>
    <rPh sb="10" eb="12">
      <t>トウロク</t>
    </rPh>
    <rPh sb="12" eb="14">
      <t>バンゴウ</t>
    </rPh>
    <rPh sb="15" eb="18">
      <t>シャサイキ</t>
    </rPh>
    <rPh sb="18" eb="22">
      <t>カンリバンゴウ</t>
    </rPh>
    <rPh sb="24" eb="27">
      <t>シャケンショウ</t>
    </rPh>
    <rPh sb="34" eb="37">
      <t>ショウメイショ</t>
    </rPh>
    <rPh sb="38" eb="40">
      <t>テンプ</t>
    </rPh>
    <rPh sb="42" eb="43">
      <t>ウケタマワ</t>
    </rPh>
    <phoneticPr fontId="1"/>
  </si>
  <si>
    <t>⑤在宅勤務者の登録が必要な場合は、「ご連絡事項」に在宅勤務者名を入力してください。</t>
    <rPh sb="1" eb="3">
      <t>ザイタク</t>
    </rPh>
    <rPh sb="3" eb="6">
      <t>キンムシャ</t>
    </rPh>
    <rPh sb="7" eb="9">
      <t>トウロク</t>
    </rPh>
    <rPh sb="10" eb="12">
      <t>ヒツヨウ</t>
    </rPh>
    <rPh sb="13" eb="15">
      <t>バアイ</t>
    </rPh>
    <rPh sb="19" eb="21">
      <t>レンラク</t>
    </rPh>
    <rPh sb="21" eb="23">
      <t>ジコウ</t>
    </rPh>
    <rPh sb="25" eb="27">
      <t>ザイタク</t>
    </rPh>
    <rPh sb="27" eb="30">
      <t>キンムシャ</t>
    </rPh>
    <rPh sb="30" eb="31">
      <t>メイ</t>
    </rPh>
    <rPh sb="32" eb="34">
      <t>ニュウリョク</t>
    </rPh>
    <phoneticPr fontId="1"/>
  </si>
  <si>
    <t>⑥10台以上ご依頼の際は行をコピーして入力してください。</t>
    <rPh sb="3" eb="4">
      <t>ダイ</t>
    </rPh>
    <rPh sb="4" eb="6">
      <t>イジョウ</t>
    </rPh>
    <rPh sb="7" eb="9">
      <t>イライ</t>
    </rPh>
    <rPh sb="10" eb="11">
      <t>サイ</t>
    </rPh>
    <rPh sb="12" eb="13">
      <t>ギョウ</t>
    </rPh>
    <rPh sb="19" eb="21">
      <t>ニュウリョク</t>
    </rPh>
    <phoneticPr fontId="1"/>
  </si>
  <si>
    <t>登録番号
※車検証添付も可</t>
    <rPh sb="0" eb="4">
      <t>トウロクバンゴウ</t>
    </rPh>
    <phoneticPr fontId="1"/>
  </si>
  <si>
    <t>メール本文に記載</t>
    <rPh sb="3" eb="5">
      <t>ホンブン</t>
    </rPh>
    <rPh sb="6" eb="8">
      <t>キサイ</t>
    </rPh>
    <phoneticPr fontId="1"/>
  </si>
  <si>
    <t>■ご注意事項</t>
    <rPh sb="2" eb="6">
      <t>チュウイジコウ</t>
    </rPh>
    <phoneticPr fontId="1"/>
  </si>
  <si>
    <t>項目</t>
    <rPh sb="0" eb="2">
      <t>コウモク</t>
    </rPh>
    <phoneticPr fontId="1"/>
  </si>
  <si>
    <t>連絡方法</t>
    <rPh sb="0" eb="2">
      <t>レンラク</t>
    </rPh>
    <rPh sb="2" eb="4">
      <t>ホウホウ</t>
    </rPh>
    <phoneticPr fontId="1"/>
  </si>
  <si>
    <t>補足</t>
    <rPh sb="0" eb="2">
      <t>ホソク</t>
    </rPh>
    <phoneticPr fontId="1"/>
  </si>
  <si>
    <t>①カード番号</t>
    <rPh sb="4" eb="6">
      <t>バンゴウ</t>
    </rPh>
    <phoneticPr fontId="1"/>
  </si>
  <si>
    <t>車検証添付可</t>
    <rPh sb="0" eb="3">
      <t>シャケンショウ</t>
    </rPh>
    <rPh sb="3" eb="5">
      <t>テンプ</t>
    </rPh>
    <rPh sb="5" eb="6">
      <t>カ</t>
    </rPh>
    <phoneticPr fontId="1"/>
  </si>
  <si>
    <t>セットアップ証明書添付可</t>
    <rPh sb="6" eb="9">
      <t>ショウメイショ</t>
    </rPh>
    <rPh sb="9" eb="11">
      <t>テンプ</t>
    </rPh>
    <rPh sb="11" eb="12">
      <t>カ</t>
    </rPh>
    <phoneticPr fontId="1"/>
  </si>
  <si>
    <t>メール本文で指定</t>
    <rPh sb="3" eb="5">
      <t>ホンブン</t>
    </rPh>
    <rPh sb="6" eb="8">
      <t>シテイ</t>
    </rPh>
    <phoneticPr fontId="1"/>
  </si>
  <si>
    <t>■依頼方法</t>
    <rPh sb="1" eb="3">
      <t>イライ</t>
    </rPh>
    <rPh sb="3" eb="5">
      <t>ホウホウ</t>
    </rPh>
    <phoneticPr fontId="1"/>
  </si>
  <si>
    <t>④情報変更日</t>
    <rPh sb="1" eb="3">
      <t>ジョウホウ</t>
    </rPh>
    <rPh sb="3" eb="6">
      <t>ヘンコウヒ</t>
    </rPh>
    <phoneticPr fontId="1"/>
  </si>
  <si>
    <t>■依頼先</t>
    <rPh sb="1" eb="3">
      <t>イライ</t>
    </rPh>
    <rPh sb="3" eb="4">
      <t>サキ</t>
    </rPh>
    <phoneticPr fontId="1"/>
  </si>
  <si>
    <t>ＳＭＡサポートカード受付までメールにてお送りください</t>
    <rPh sb="10" eb="12">
      <t>ウケツケ</t>
    </rPh>
    <rPh sb="20" eb="21">
      <t>オク</t>
    </rPh>
    <phoneticPr fontId="1"/>
  </si>
  <si>
    <t>③ETCカードの情報変更について、登録番号・車載器管理番号は、車検証・セットアップ証明書の添付でも承ります。</t>
    <rPh sb="8" eb="10">
      <t>ジョウホウ</t>
    </rPh>
    <rPh sb="10" eb="12">
      <t>ヘンコウ</t>
    </rPh>
    <rPh sb="17" eb="21">
      <t>トウロクバンゴウ</t>
    </rPh>
    <rPh sb="22" eb="25">
      <t>シャサイキ</t>
    </rPh>
    <rPh sb="25" eb="29">
      <t>カンリバンゴウ</t>
    </rPh>
    <rPh sb="31" eb="34">
      <t>シャケンショウ</t>
    </rPh>
    <rPh sb="41" eb="44">
      <t>ショウメイショ</t>
    </rPh>
    <rPh sb="45" eb="47">
      <t>テンプ</t>
    </rPh>
    <rPh sb="49" eb="50">
      <t>ウケタマワ</t>
    </rPh>
    <phoneticPr fontId="1"/>
  </si>
  <si>
    <t>④車両入替時のETCカード情報変更は、発行依頼シートでもご依頼可能です（新規カードは発行せず現カードの情報変更で処理いたします）</t>
    <rPh sb="1" eb="3">
      <t>シャリョウ</t>
    </rPh>
    <rPh sb="3" eb="6">
      <t>イレカエジ</t>
    </rPh>
    <rPh sb="13" eb="15">
      <t>ジョウホウ</t>
    </rPh>
    <rPh sb="15" eb="17">
      <t>ヘンコウ</t>
    </rPh>
    <rPh sb="19" eb="21">
      <t>ハッコウ</t>
    </rPh>
    <rPh sb="21" eb="23">
      <t>イライ</t>
    </rPh>
    <rPh sb="29" eb="31">
      <t>イライ</t>
    </rPh>
    <rPh sb="31" eb="33">
      <t>カノウ</t>
    </rPh>
    <rPh sb="36" eb="38">
      <t>シンキ</t>
    </rPh>
    <rPh sb="42" eb="44">
      <t>ハッコウ</t>
    </rPh>
    <rPh sb="46" eb="47">
      <t>ゲン</t>
    </rPh>
    <rPh sb="51" eb="53">
      <t>ジョウホウ</t>
    </rPh>
    <rPh sb="53" eb="55">
      <t>ヘンコウ</t>
    </rPh>
    <rPh sb="56" eb="58">
      <t>ショリ</t>
    </rPh>
    <phoneticPr fontId="1"/>
  </si>
  <si>
    <t>⑤10台以上ご依頼の際は行をコピーして入力してください。</t>
    <rPh sb="3" eb="4">
      <t>ダイ</t>
    </rPh>
    <rPh sb="4" eb="6">
      <t>イジョウ</t>
    </rPh>
    <rPh sb="7" eb="9">
      <t>イライ</t>
    </rPh>
    <rPh sb="10" eb="11">
      <t>サイ</t>
    </rPh>
    <rPh sb="12" eb="13">
      <t>ギョウ</t>
    </rPh>
    <rPh sb="19" eb="21">
      <t>ニュウリョク</t>
    </rPh>
    <phoneticPr fontId="1"/>
  </si>
  <si>
    <t>上記項目以外の変更がある場合は、「情報変更依頼」シートにご記入の上、ご依頼をお願いいたします</t>
    <rPh sb="0" eb="2">
      <t>ジョウキ</t>
    </rPh>
    <rPh sb="2" eb="4">
      <t>コウモク</t>
    </rPh>
    <rPh sb="4" eb="6">
      <t>イガイ</t>
    </rPh>
    <rPh sb="7" eb="9">
      <t>ヘンコウ</t>
    </rPh>
    <rPh sb="12" eb="14">
      <t>バアイ</t>
    </rPh>
    <rPh sb="17" eb="21">
      <t>ジョウホウヘンコウ</t>
    </rPh>
    <rPh sb="21" eb="23">
      <t>イライ</t>
    </rPh>
    <rPh sb="29" eb="31">
      <t>キニュウ</t>
    </rPh>
    <rPh sb="32" eb="33">
      <t>ウエ</t>
    </rPh>
    <rPh sb="35" eb="37">
      <t>イライ</t>
    </rPh>
    <rPh sb="39" eb="40">
      <t>ネガ</t>
    </rPh>
    <phoneticPr fontId="1"/>
  </si>
  <si>
    <r>
      <t>②給油カード/SS・ふえる　は有効期限を希望通りに設定可能です。希望年月を入力してください。</t>
    </r>
    <r>
      <rPr>
        <b/>
        <sz val="12"/>
        <color rgb="FF0000CC"/>
        <rFont val="Meiryo UI"/>
        <family val="3"/>
        <charset val="128"/>
      </rPr>
      <t>記載がない場合は5年</t>
    </r>
    <r>
      <rPr>
        <sz val="12"/>
        <color theme="1"/>
        <rFont val="Meiryo UI"/>
        <family val="3"/>
        <charset val="128"/>
      </rPr>
      <t>とします。その他カードはご指定いただけません。</t>
    </r>
    <rPh sb="1" eb="3">
      <t>キュウユ</t>
    </rPh>
    <rPh sb="15" eb="19">
      <t>ユウコウキゲン</t>
    </rPh>
    <rPh sb="20" eb="22">
      <t>キボウ</t>
    </rPh>
    <rPh sb="22" eb="23">
      <t>トオ</t>
    </rPh>
    <rPh sb="25" eb="27">
      <t>セッテイ</t>
    </rPh>
    <rPh sb="27" eb="29">
      <t>カノウ</t>
    </rPh>
    <rPh sb="32" eb="34">
      <t>キボウ</t>
    </rPh>
    <rPh sb="34" eb="36">
      <t>ネンゲツ</t>
    </rPh>
    <rPh sb="37" eb="39">
      <t>ニュウリョク</t>
    </rPh>
    <rPh sb="46" eb="48">
      <t>キサイ</t>
    </rPh>
    <rPh sb="51" eb="53">
      <t>バアイ</t>
    </rPh>
    <rPh sb="55" eb="56">
      <t>ネン</t>
    </rPh>
    <rPh sb="63" eb="64">
      <t>タ</t>
    </rPh>
    <rPh sb="69" eb="71">
      <t>シテイ</t>
    </rPh>
    <phoneticPr fontId="1"/>
  </si>
  <si>
    <r>
      <t>④ETCカードで現カードが有る場合には、</t>
    </r>
    <r>
      <rPr>
        <b/>
        <sz val="12"/>
        <color rgb="FF0000CC"/>
        <rFont val="Meiryo UI"/>
        <family val="3"/>
        <charset val="128"/>
      </rPr>
      <t>新しいカードは発行せず、現カードの情報をご指定通りに変更</t>
    </r>
    <r>
      <rPr>
        <sz val="12"/>
        <rFont val="Meiryo UI"/>
        <family val="3"/>
        <charset val="128"/>
      </rPr>
      <t>します。（情報変更依頼シートでのご依頼も可能）</t>
    </r>
    <rPh sb="8" eb="9">
      <t>ゲン</t>
    </rPh>
    <rPh sb="13" eb="14">
      <t>ア</t>
    </rPh>
    <rPh sb="15" eb="17">
      <t>バアイ</t>
    </rPh>
    <rPh sb="20" eb="21">
      <t>アタラ</t>
    </rPh>
    <rPh sb="27" eb="29">
      <t>ハッコウ</t>
    </rPh>
    <rPh sb="32" eb="33">
      <t>ゲン</t>
    </rPh>
    <rPh sb="37" eb="39">
      <t>ジョウホウ</t>
    </rPh>
    <rPh sb="41" eb="43">
      <t>シテイ</t>
    </rPh>
    <rPh sb="43" eb="44">
      <t>トオ</t>
    </rPh>
    <rPh sb="46" eb="48">
      <t>ヘンコウ</t>
    </rPh>
    <rPh sb="53" eb="55">
      <t>ジョウホウ</t>
    </rPh>
    <rPh sb="55" eb="57">
      <t>ヘンコウ</t>
    </rPh>
    <rPh sb="57" eb="59">
      <t>イライ</t>
    </rPh>
    <rPh sb="65" eb="67">
      <t>イライ</t>
    </rPh>
    <rPh sb="68" eb="70">
      <t>カノウ</t>
    </rPh>
    <phoneticPr fontId="1"/>
  </si>
  <si>
    <t>給油カード</t>
    <rPh sb="0" eb="2">
      <t>キュウユ</t>
    </rPh>
    <phoneticPr fontId="1"/>
  </si>
  <si>
    <t>発行依頼</t>
    <rPh sb="0" eb="2">
      <t>ハッコウ</t>
    </rPh>
    <rPh sb="2" eb="4">
      <t>イライ</t>
    </rPh>
    <phoneticPr fontId="1"/>
  </si>
  <si>
    <t>情報変更依頼</t>
    <rPh sb="0" eb="2">
      <t>ジョウホウ</t>
    </rPh>
    <rPh sb="2" eb="4">
      <t>ヘンコウ</t>
    </rPh>
    <rPh sb="4" eb="6">
      <t>イライ</t>
    </rPh>
    <phoneticPr fontId="1"/>
  </si>
  <si>
    <t>磁気不良・盗難紛失・解約</t>
    <rPh sb="0" eb="4">
      <t>ジキフリョウ</t>
    </rPh>
    <rPh sb="5" eb="7">
      <t>トウナン</t>
    </rPh>
    <rPh sb="7" eb="9">
      <t>フンシツ</t>
    </rPh>
    <rPh sb="10" eb="12">
      <t>カイヤク</t>
    </rPh>
    <phoneticPr fontId="1"/>
  </si>
  <si>
    <t>書式（シート）名</t>
    <rPh sb="0" eb="2">
      <t>ショシキ</t>
    </rPh>
    <rPh sb="7" eb="8">
      <t>メイ</t>
    </rPh>
    <phoneticPr fontId="1"/>
  </si>
  <si>
    <t>〒163-1434</t>
    <phoneticPr fontId="1"/>
  </si>
  <si>
    <t>東京都新宿区西新宿3-20-2　東京オペラシティビル　</t>
    <phoneticPr fontId="1"/>
  </si>
  <si>
    <t>ＳＭＡサポート株式会社　BOC第三部</t>
    <phoneticPr fontId="1"/>
  </si>
  <si>
    <t>営業時間　：9時～12時　13時～17時（土日祝・指定休日除く）</t>
    <phoneticPr fontId="1"/>
  </si>
  <si>
    <t>依頼書式が複数ございます。書式名をクリックすると該当シートに遷移しますので、ご利用ください。</t>
    <rPh sb="0" eb="4">
      <t>イライショシキ</t>
    </rPh>
    <rPh sb="5" eb="7">
      <t>フクスウ</t>
    </rPh>
    <phoneticPr fontId="1"/>
  </si>
  <si>
    <t>本依頼方法は、登録番号と車載器管理番号のみ変更し、他の情報変更は行いません</t>
    <rPh sb="0" eb="1">
      <t>ホン</t>
    </rPh>
    <rPh sb="1" eb="3">
      <t>イライ</t>
    </rPh>
    <rPh sb="3" eb="5">
      <t>ホウホウ</t>
    </rPh>
    <rPh sb="7" eb="11">
      <t>トウロクバンゴウ</t>
    </rPh>
    <rPh sb="12" eb="19">
      <t>シャサイキカンリバンゴウ</t>
    </rPh>
    <rPh sb="21" eb="23">
      <t>ヘンコウ</t>
    </rPh>
    <rPh sb="25" eb="26">
      <t>ホカ</t>
    </rPh>
    <rPh sb="27" eb="29">
      <t>ジョウホウ</t>
    </rPh>
    <rPh sb="29" eb="31">
      <t>ヘンコウ</t>
    </rPh>
    <rPh sb="32" eb="33">
      <t>オコナ</t>
    </rPh>
    <phoneticPr fontId="1"/>
  </si>
  <si>
    <t>停止・再発行　依頼書式にてご依頼ください（本依頼書外に遷移）</t>
    <rPh sb="0" eb="2">
      <t>テイシ</t>
    </rPh>
    <rPh sb="3" eb="6">
      <t>サイハッコウ</t>
    </rPh>
    <rPh sb="7" eb="11">
      <t>イライショシキ</t>
    </rPh>
    <rPh sb="14" eb="16">
      <t>イライ</t>
    </rPh>
    <rPh sb="21" eb="22">
      <t>ホン</t>
    </rPh>
    <rPh sb="22" eb="25">
      <t>イライショ</t>
    </rPh>
    <rPh sb="25" eb="26">
      <t>ソト</t>
    </rPh>
    <rPh sb="27" eb="29">
      <t>センイ</t>
    </rPh>
    <phoneticPr fontId="1"/>
  </si>
  <si>
    <t xml:space="preserve">      簡易依頼は、登録番号・車載器管理番号のみ変更する場合にご利用可能です。</t>
    <rPh sb="6" eb="8">
      <t>カンイ</t>
    </rPh>
    <rPh sb="8" eb="10">
      <t>イライ</t>
    </rPh>
    <rPh sb="12" eb="16">
      <t>トウロクバンゴウ</t>
    </rPh>
    <rPh sb="17" eb="20">
      <t>シャサイキ</t>
    </rPh>
    <rPh sb="20" eb="24">
      <t>カンリバンゴウ</t>
    </rPh>
    <rPh sb="26" eb="28">
      <t>ヘンコウ</t>
    </rPh>
    <rPh sb="30" eb="32">
      <t>バアイ</t>
    </rPh>
    <rPh sb="34" eb="36">
      <t>リヨウ</t>
    </rPh>
    <rPh sb="36" eb="38">
      <t>カノウ</t>
    </rPh>
    <phoneticPr fontId="1"/>
  </si>
  <si>
    <t>依頼日</t>
    <rPh sb="0" eb="3">
      <t>イライヒ</t>
    </rPh>
    <phoneticPr fontId="28"/>
  </si>
  <si>
    <t>依頼者
フルネーム</t>
    <rPh sb="0" eb="3">
      <t>イライシャ</t>
    </rPh>
    <phoneticPr fontId="28"/>
  </si>
  <si>
    <t>分類</t>
    <rPh sb="0" eb="2">
      <t>ブンルイ</t>
    </rPh>
    <phoneticPr fontId="1"/>
  </si>
  <si>
    <t>新契約番号</t>
    <rPh sb="0" eb="1">
      <t>シン</t>
    </rPh>
    <rPh sb="1" eb="5">
      <t>ケイヤクバンゴウ</t>
    </rPh>
    <phoneticPr fontId="28"/>
  </si>
  <si>
    <t>現カード</t>
    <rPh sb="0" eb="1">
      <t>ゲン</t>
    </rPh>
    <phoneticPr fontId="28"/>
  </si>
  <si>
    <t>契約先
コード</t>
    <rPh sb="0" eb="3">
      <t>ケイヤクサキ</t>
    </rPh>
    <phoneticPr fontId="28"/>
  </si>
  <si>
    <t>新カード情報設定</t>
    <rPh sb="0" eb="1">
      <t>シン</t>
    </rPh>
    <rPh sb="4" eb="6">
      <t>ジョウホウ</t>
    </rPh>
    <rPh sb="6" eb="8">
      <t>セッテイ</t>
    </rPh>
    <phoneticPr fontId="28"/>
  </si>
  <si>
    <t>その他</t>
    <rPh sb="2" eb="3">
      <t>タ</t>
    </rPh>
    <phoneticPr fontId="28"/>
  </si>
  <si>
    <t>契約先</t>
    <rPh sb="0" eb="3">
      <t>ケイヤクサキ</t>
    </rPh>
    <phoneticPr fontId="28"/>
  </si>
  <si>
    <t>利用部署（使用場所）</t>
    <rPh sb="0" eb="4">
      <t>リヨウブショ</t>
    </rPh>
    <rPh sb="5" eb="9">
      <t>シヨウバショ</t>
    </rPh>
    <phoneticPr fontId="28"/>
  </si>
  <si>
    <t>請求先</t>
    <rPh sb="0" eb="3">
      <t>セイキュウサキ</t>
    </rPh>
    <phoneticPr fontId="28"/>
  </si>
  <si>
    <t>送付先</t>
    <rPh sb="0" eb="3">
      <t>ソウフサキ</t>
    </rPh>
    <phoneticPr fontId="28"/>
  </si>
  <si>
    <t>購入可能商品</t>
    <rPh sb="0" eb="2">
      <t>コウニュウ</t>
    </rPh>
    <rPh sb="2" eb="4">
      <t>カノウ</t>
    </rPh>
    <rPh sb="4" eb="6">
      <t>ショウヒン</t>
    </rPh>
    <phoneticPr fontId="28"/>
  </si>
  <si>
    <t>担当者情報</t>
    <rPh sb="0" eb="3">
      <t>タントウシャ</t>
    </rPh>
    <rPh sb="3" eb="5">
      <t>ジョウホウ</t>
    </rPh>
    <phoneticPr fontId="28"/>
  </si>
  <si>
    <t>有無</t>
    <rPh sb="0" eb="2">
      <t>ウム</t>
    </rPh>
    <phoneticPr fontId="28"/>
  </si>
  <si>
    <t>契約番号</t>
    <rPh sb="0" eb="4">
      <t>ケイヤクバンゴウ</t>
    </rPh>
    <phoneticPr fontId="28"/>
  </si>
  <si>
    <t>カード番号</t>
    <rPh sb="3" eb="5">
      <t>バンゴウ</t>
    </rPh>
    <phoneticPr fontId="28"/>
  </si>
  <si>
    <t>解約日設定</t>
    <rPh sb="0" eb="3">
      <t>カイヤクヒ</t>
    </rPh>
    <rPh sb="3" eb="5">
      <t>セッテイ</t>
    </rPh>
    <phoneticPr fontId="28"/>
  </si>
  <si>
    <t>使用場所</t>
    <rPh sb="0" eb="4">
      <t>シヨウバショ</t>
    </rPh>
    <phoneticPr fontId="28"/>
  </si>
  <si>
    <t>有効期限
SS、ふえる</t>
    <rPh sb="0" eb="4">
      <t>ユウコウキゲン</t>
    </rPh>
    <phoneticPr fontId="28"/>
  </si>
  <si>
    <t>購入可能商品
SS以外</t>
    <rPh sb="0" eb="2">
      <t>コウニュウ</t>
    </rPh>
    <rPh sb="2" eb="6">
      <t>カノウショウヒン</t>
    </rPh>
    <rPh sb="9" eb="11">
      <t>イガイ</t>
    </rPh>
    <phoneticPr fontId="28"/>
  </si>
  <si>
    <t>SorL
KLのみ</t>
    <phoneticPr fontId="28"/>
  </si>
  <si>
    <t>備考</t>
    <rPh sb="0" eb="2">
      <t>ビコウ</t>
    </rPh>
    <phoneticPr fontId="28"/>
  </si>
  <si>
    <t>アドレス①</t>
    <phoneticPr fontId="28"/>
  </si>
  <si>
    <t>アドレス②</t>
    <phoneticPr fontId="28"/>
  </si>
  <si>
    <t>アドレス③</t>
    <phoneticPr fontId="28"/>
  </si>
  <si>
    <t>個別指示有無</t>
    <rPh sb="0" eb="2">
      <t>コベツ</t>
    </rPh>
    <rPh sb="2" eb="4">
      <t>シジ</t>
    </rPh>
    <rPh sb="4" eb="6">
      <t>ウム</t>
    </rPh>
    <phoneticPr fontId="28"/>
  </si>
  <si>
    <t>旧登録番号</t>
    <rPh sb="0" eb="1">
      <t>キュウ</t>
    </rPh>
    <rPh sb="1" eb="5">
      <t>トウロクバンゴウ</t>
    </rPh>
    <phoneticPr fontId="28"/>
  </si>
  <si>
    <t>解約日指定</t>
    <rPh sb="0" eb="3">
      <t>カイヤクヒ</t>
    </rPh>
    <rPh sb="3" eb="5">
      <t>シテイ</t>
    </rPh>
    <phoneticPr fontId="28"/>
  </si>
  <si>
    <t>契約先コード</t>
    <rPh sb="0" eb="3">
      <t>ケイヤクサキ</t>
    </rPh>
    <phoneticPr fontId="28"/>
  </si>
  <si>
    <t>区分</t>
    <rPh sb="0" eb="2">
      <t>クブン</t>
    </rPh>
    <phoneticPr fontId="28"/>
  </si>
  <si>
    <t>使用場所コード</t>
    <rPh sb="0" eb="4">
      <t>シヨウバショ</t>
    </rPh>
    <phoneticPr fontId="28"/>
  </si>
  <si>
    <t>在勤者</t>
  </si>
  <si>
    <t>基幹連携</t>
    <rPh sb="0" eb="4">
      <t>キカンレンケイ</t>
    </rPh>
    <phoneticPr fontId="28"/>
  </si>
  <si>
    <t>請求先コード</t>
    <rPh sb="0" eb="3">
      <t>セイキュウサキ</t>
    </rPh>
    <phoneticPr fontId="28"/>
  </si>
  <si>
    <t>送付先コード</t>
    <rPh sb="0" eb="3">
      <t>ソウフサキ</t>
    </rPh>
    <phoneticPr fontId="28"/>
  </si>
  <si>
    <t>有効期限
yyyy/mm</t>
    <rPh sb="0" eb="2">
      <t>ユウコウ</t>
    </rPh>
    <rPh sb="2" eb="4">
      <t>キゲン</t>
    </rPh>
    <phoneticPr fontId="1"/>
  </si>
  <si>
    <t>購入可能
商品１
（ガソリン）</t>
  </si>
  <si>
    <t>購入可能
商品２
（軽油）</t>
  </si>
  <si>
    <t>購入可能
商品３
（灯油）</t>
  </si>
  <si>
    <t>購入可能
商品４
（オイル）</t>
  </si>
  <si>
    <t>購入可能
商品５
（洗車）</t>
  </si>
  <si>
    <t>購入可能
商品６
（タイヤ）</t>
  </si>
  <si>
    <t>購入可能
商品７
（バッテリー）</t>
    <phoneticPr fontId="28"/>
  </si>
  <si>
    <t>営業担当</t>
    <rPh sb="0" eb="2">
      <t>エイギョウ</t>
    </rPh>
    <rPh sb="2" eb="4">
      <t>タントウ</t>
    </rPh>
    <phoneticPr fontId="28"/>
  </si>
  <si>
    <t>アシスタント</t>
    <phoneticPr fontId="28"/>
  </si>
  <si>
    <t>担当部店</t>
    <rPh sb="0" eb="2">
      <t>タントウ</t>
    </rPh>
    <rPh sb="2" eb="4">
      <t>ブテン</t>
    </rPh>
    <phoneticPr fontId="28"/>
  </si>
  <si>
    <t>プルダウン</t>
    <phoneticPr fontId="28"/>
  </si>
  <si>
    <t>IP時の指示事項等</t>
    <rPh sb="2" eb="3">
      <t>ジ</t>
    </rPh>
    <rPh sb="4" eb="6">
      <t>シジ</t>
    </rPh>
    <rPh sb="6" eb="8">
      <t>ジコウ</t>
    </rPh>
    <rPh sb="8" eb="9">
      <t>トウ</t>
    </rPh>
    <phoneticPr fontId="28"/>
  </si>
  <si>
    <t>陸自</t>
    <rPh sb="0" eb="2">
      <t>リクジ</t>
    </rPh>
    <phoneticPr fontId="28"/>
  </si>
  <si>
    <t>番号</t>
    <rPh sb="0" eb="2">
      <t>バンゴウ</t>
    </rPh>
    <phoneticPr fontId="28"/>
  </si>
  <si>
    <t>カナ</t>
    <phoneticPr fontId="28"/>
  </si>
  <si>
    <t>下４桁</t>
    <rPh sb="0" eb="1">
      <t>シモ</t>
    </rPh>
    <rPh sb="2" eb="3">
      <t>ケタ</t>
    </rPh>
    <phoneticPr fontId="28"/>
  </si>
  <si>
    <t>5桁</t>
    <rPh sb="1" eb="2">
      <t>ケタ</t>
    </rPh>
    <phoneticPr fontId="28"/>
  </si>
  <si>
    <t>3桁</t>
    <rPh sb="1" eb="2">
      <t>ケタ</t>
    </rPh>
    <phoneticPr fontId="28"/>
  </si>
  <si>
    <t>SS、ふえるのみ</t>
    <phoneticPr fontId="28"/>
  </si>
  <si>
    <t>SS以外</t>
    <rPh sb="2" eb="4">
      <t>イガイ</t>
    </rPh>
    <phoneticPr fontId="28"/>
  </si>
  <si>
    <t>氏名</t>
    <rPh sb="0" eb="2">
      <t>シメイ</t>
    </rPh>
    <phoneticPr fontId="28"/>
  </si>
  <si>
    <t>部店名</t>
    <rPh sb="0" eb="3">
      <t>ブテンメイ</t>
    </rPh>
    <phoneticPr fontId="28"/>
  </si>
  <si>
    <t>　</t>
  </si>
  <si>
    <t>*1  入替に伴うカード情報変更（ETC）</t>
    <rPh sb="4" eb="6">
      <t>イレカエ</t>
    </rPh>
    <rPh sb="7" eb="8">
      <t>トモナ</t>
    </rPh>
    <rPh sb="12" eb="14">
      <t>ジョウホウ</t>
    </rPh>
    <rPh sb="14" eb="16">
      <t>ヘンコウ</t>
    </rPh>
    <phoneticPr fontId="1"/>
  </si>
  <si>
    <t>7桁</t>
    <rPh sb="1" eb="2">
      <t>ケタ</t>
    </rPh>
    <phoneticPr fontId="1"/>
  </si>
  <si>
    <t>名称</t>
    <phoneticPr fontId="1"/>
  </si>
  <si>
    <r>
      <t xml:space="preserve">在勤者
</t>
    </r>
    <r>
      <rPr>
        <sz val="9"/>
        <color theme="1"/>
        <rFont val="Meiryo UI"/>
        <family val="3"/>
        <charset val="128"/>
      </rPr>
      <t>(設定時のみ)</t>
    </r>
    <rPh sb="0" eb="1">
      <t>ザイ</t>
    </rPh>
    <phoneticPr fontId="28"/>
  </si>
  <si>
    <t>ver_1</t>
    <phoneticPr fontId="1"/>
  </si>
  <si>
    <t>契約状態</t>
    <rPh sb="0" eb="4">
      <t>ケイヤクジョウタイ</t>
    </rPh>
    <phoneticPr fontId="28"/>
  </si>
  <si>
    <t>取り纏め先コード</t>
    <rPh sb="0" eb="1">
      <t>ト</t>
    </rPh>
    <rPh sb="2" eb="3">
      <t>マト</t>
    </rPh>
    <rPh sb="4" eb="5">
      <t>サキ</t>
    </rPh>
    <phoneticPr fontId="28"/>
  </si>
  <si>
    <t>車載器確認先</t>
    <rPh sb="0" eb="6">
      <t>シャサイキカクニンサキ</t>
    </rPh>
    <phoneticPr fontId="28"/>
  </si>
  <si>
    <t>担当者</t>
  </si>
  <si>
    <t>車載器確認先</t>
    <rPh sb="0" eb="3">
      <t>シャサイキ</t>
    </rPh>
    <rPh sb="3" eb="6">
      <t>カクニンサキ</t>
    </rPh>
    <phoneticPr fontId="28"/>
  </si>
  <si>
    <t>ETC
取り纏め先コード</t>
    <rPh sb="4" eb="5">
      <t>ト</t>
    </rPh>
    <rPh sb="6" eb="7">
      <t>マト</t>
    </rPh>
    <rPh sb="8" eb="9">
      <t>サキ</t>
    </rPh>
    <phoneticPr fontId="28"/>
  </si>
  <si>
    <t>引継日</t>
    <rPh sb="0" eb="3">
      <t>ヒキツギビ</t>
    </rPh>
    <phoneticPr fontId="28"/>
  </si>
  <si>
    <t>引継日個別</t>
    <rPh sb="0" eb="3">
      <t>ヒキツギヒ</t>
    </rPh>
    <rPh sb="3" eb="5">
      <t>コベツ</t>
    </rPh>
    <phoneticPr fontId="28"/>
  </si>
  <si>
    <t>在勤者
7＋3＋5</t>
    <rPh sb="0" eb="3">
      <t>ザイキンシャ</t>
    </rPh>
    <phoneticPr fontId="28"/>
  </si>
  <si>
    <t>反映不可</t>
    <rPh sb="0" eb="4">
      <t>ハンエイフカ</t>
    </rPh>
    <phoneticPr fontId="28"/>
  </si>
  <si>
    <t>車載器
確認先社名</t>
    <rPh sb="0" eb="3">
      <t>シャサイキ</t>
    </rPh>
    <rPh sb="4" eb="7">
      <t>カクニンサキ</t>
    </rPh>
    <rPh sb="7" eb="9">
      <t>シャメイ</t>
    </rPh>
    <phoneticPr fontId="28"/>
  </si>
  <si>
    <t>車載器
確認先担当者</t>
    <rPh sb="0" eb="3">
      <t>シャサイキ</t>
    </rPh>
    <rPh sb="4" eb="7">
      <t>カクニンサキ</t>
    </rPh>
    <rPh sb="7" eb="10">
      <t>タントウシャ</t>
    </rPh>
    <phoneticPr fontId="28"/>
  </si>
  <si>
    <t>車載器
TELorメール</t>
    <rPh sb="0" eb="3">
      <t>シャサイキ</t>
    </rPh>
    <phoneticPr fontId="28"/>
  </si>
  <si>
    <t>担当者名</t>
    <rPh sb="0" eb="4">
      <t>タントウシャメイ</t>
    </rPh>
    <phoneticPr fontId="28"/>
  </si>
  <si>
    <t>アシスタント名</t>
    <rPh sb="6" eb="7">
      <t>メイ</t>
    </rPh>
    <phoneticPr fontId="28"/>
  </si>
  <si>
    <t>担当部店名称</t>
    <rPh sb="0" eb="2">
      <t>タントウ</t>
    </rPh>
    <rPh sb="2" eb="4">
      <t>ブテン</t>
    </rPh>
    <rPh sb="4" eb="6">
      <t>メイショウ</t>
    </rPh>
    <phoneticPr fontId="28"/>
  </si>
  <si>
    <t>ナンバー変更/引継時のみ</t>
    <rPh sb="4" eb="6">
      <t>ヘンコウ</t>
    </rPh>
    <rPh sb="7" eb="9">
      <t>ヒキツ</t>
    </rPh>
    <rPh sb="9" eb="10">
      <t>ジ</t>
    </rPh>
    <phoneticPr fontId="28"/>
  </si>
  <si>
    <t>10桁</t>
    <rPh sb="2" eb="3">
      <t>ケタ</t>
    </rPh>
    <phoneticPr fontId="28"/>
  </si>
  <si>
    <t>15桁</t>
    <rPh sb="2" eb="3">
      <t>ケタ</t>
    </rPh>
    <phoneticPr fontId="28"/>
  </si>
  <si>
    <t>１</t>
    <phoneticPr fontId="28"/>
  </si>
  <si>
    <t>給油</t>
    <rPh sb="0" eb="2">
      <t>キュウユ</t>
    </rPh>
    <phoneticPr fontId="1"/>
  </si>
  <si>
    <t>ETC</t>
    <phoneticPr fontId="1"/>
  </si>
  <si>
    <t>情報変更日（現カード有の場合）</t>
    <rPh sb="0" eb="2">
      <t>ジョウホウ</t>
    </rPh>
    <rPh sb="2" eb="5">
      <t>ヘンコウヒ</t>
    </rPh>
    <rPh sb="6" eb="7">
      <t>ゲン</t>
    </rPh>
    <rPh sb="10" eb="11">
      <t>アリ</t>
    </rPh>
    <rPh sb="12" eb="14">
      <t>バアイ</t>
    </rPh>
    <phoneticPr fontId="1"/>
  </si>
  <si>
    <t>カード送付先</t>
    <rPh sb="3" eb="6">
      <t>ソウフサキ</t>
    </rPh>
    <phoneticPr fontId="1"/>
  </si>
  <si>
    <t>マスタ連携</t>
  </si>
  <si>
    <t>プルダウン</t>
    <phoneticPr fontId="1"/>
  </si>
  <si>
    <t>ご利用シーン</t>
    <rPh sb="1" eb="3">
      <t>リヨウ</t>
    </rPh>
    <phoneticPr fontId="1"/>
  </si>
  <si>
    <t>発行依頼</t>
    <phoneticPr fontId="1"/>
  </si>
  <si>
    <t>各種情報の変更
　・登録番号
　・部署（使用部署・請求先等）
　・給油カード購入可能商品
　・その他　発行済カードの情報変更</t>
    <rPh sb="0" eb="2">
      <t>カクシュ</t>
    </rPh>
    <rPh sb="2" eb="4">
      <t>ジョウホウ</t>
    </rPh>
    <rPh sb="5" eb="7">
      <t>ヘンコウ</t>
    </rPh>
    <rPh sb="10" eb="14">
      <t>トウロクバンゴウ</t>
    </rPh>
    <rPh sb="17" eb="19">
      <t>ブショ</t>
    </rPh>
    <rPh sb="33" eb="35">
      <t>キュウユ</t>
    </rPh>
    <rPh sb="38" eb="40">
      <t>コウニュウ</t>
    </rPh>
    <rPh sb="40" eb="42">
      <t>カノウ</t>
    </rPh>
    <rPh sb="42" eb="44">
      <t>ショウヒン</t>
    </rPh>
    <phoneticPr fontId="1"/>
  </si>
  <si>
    <t>(契約先）</t>
    <rPh sb="1" eb="4">
      <t>ケイヤクサキ</t>
    </rPh>
    <phoneticPr fontId="1"/>
  </si>
  <si>
    <t>ENEOSのみ上書き</t>
    <rPh sb="7" eb="9">
      <t>ウワガ</t>
    </rPh>
    <phoneticPr fontId="1"/>
  </si>
  <si>
    <t>③複数種類の給油カードが必要な場合は、それぞれ（2行以上）入力してください。</t>
    <rPh sb="15" eb="17">
      <t>バアイ</t>
    </rPh>
    <rPh sb="25" eb="26">
      <t>ギョウ</t>
    </rPh>
    <rPh sb="26" eb="28">
      <t>イジョウ</t>
    </rPh>
    <rPh sb="29" eb="31">
      <t>ニュウリョク</t>
    </rPh>
    <phoneticPr fontId="1"/>
  </si>
  <si>
    <t>②複数種類の給油カード情報を変更する場合は、それぞれ（2行以上）入力してください。</t>
    <rPh sb="11" eb="13">
      <t>ジョウホウ</t>
    </rPh>
    <rPh sb="14" eb="16">
      <t>ヘンコウ</t>
    </rPh>
    <rPh sb="18" eb="20">
      <t>バアイ</t>
    </rPh>
    <rPh sb="28" eb="29">
      <t>ギョウ</t>
    </rPh>
    <rPh sb="29" eb="31">
      <t>イジョウ</t>
    </rPh>
    <rPh sb="32" eb="34">
      <t>ニュウリョク</t>
    </rPh>
    <phoneticPr fontId="1"/>
  </si>
  <si>
    <t>依頼者・契約先</t>
    <rPh sb="0" eb="3">
      <t>イライシャ</t>
    </rPh>
    <rPh sb="4" eb="7">
      <t>ケイヤクサキ</t>
    </rPh>
    <phoneticPr fontId="1"/>
  </si>
  <si>
    <t>　→情報変更依頼シート</t>
    <rPh sb="2" eb="4">
      <t>ジョウホウ</t>
    </rPh>
    <rPh sb="4" eb="6">
      <t>ヘンコウ</t>
    </rPh>
    <rPh sb="6" eb="8">
      <t>イライ</t>
    </rPh>
    <phoneticPr fontId="1"/>
  </si>
  <si>
    <t>現在お使いのカード番号(12桁)をご指定ください</t>
    <rPh sb="0" eb="2">
      <t>ゲンザイ</t>
    </rPh>
    <rPh sb="3" eb="4">
      <t>ツカ</t>
    </rPh>
    <rPh sb="9" eb="11">
      <t>バンゴウ</t>
    </rPh>
    <rPh sb="14" eb="15">
      <t>ケタ</t>
    </rPh>
    <rPh sb="18" eb="20">
      <t>シテイ</t>
    </rPh>
    <phoneticPr fontId="1"/>
  </si>
  <si>
    <t>②入替後の登録番号</t>
    <rPh sb="1" eb="4">
      <t>イレカエゴ</t>
    </rPh>
    <rPh sb="5" eb="9">
      <t>トウロクバンゴウ</t>
    </rPh>
    <phoneticPr fontId="1"/>
  </si>
  <si>
    <t>③入替後の車載器管理番号</t>
    <rPh sb="1" eb="4">
      <t>イレカエゴ</t>
    </rPh>
    <rPh sb="5" eb="12">
      <t>シャサイキカンリバンゴウ</t>
    </rPh>
    <phoneticPr fontId="1"/>
  </si>
  <si>
    <t>車両入替に伴うETCカードの情報変更（登録番号、車載器管理番号のみ変更）は</t>
    <rPh sb="0" eb="2">
      <t>シャリョウ</t>
    </rPh>
    <rPh sb="2" eb="4">
      <t>イレカエ</t>
    </rPh>
    <rPh sb="5" eb="6">
      <t>トモナ</t>
    </rPh>
    <rPh sb="14" eb="16">
      <t>ジョウホウ</t>
    </rPh>
    <rPh sb="16" eb="18">
      <t>ヘンコウ</t>
    </rPh>
    <rPh sb="19" eb="23">
      <t>トウロクバンゴウ</t>
    </rPh>
    <rPh sb="24" eb="27">
      <t>シャサイキ</t>
    </rPh>
    <rPh sb="27" eb="31">
      <t>カンリバンゴウ</t>
    </rPh>
    <rPh sb="33" eb="35">
      <t>ヘンコウ</t>
    </rPh>
    <phoneticPr fontId="1"/>
  </si>
  <si>
    <t>【給油シート】</t>
    <rPh sb="1" eb="3">
      <t>キュウユ</t>
    </rPh>
    <phoneticPr fontId="1"/>
  </si>
  <si>
    <t>固定</t>
    <rPh sb="0" eb="2">
      <t>コテイ</t>
    </rPh>
    <phoneticPr fontId="28"/>
  </si>
  <si>
    <t>固定</t>
    <rPh sb="0" eb="2">
      <t>コテイ</t>
    </rPh>
    <phoneticPr fontId="1"/>
  </si>
  <si>
    <t>部店
コード</t>
    <rPh sb="0" eb="1">
      <t>ブ</t>
    </rPh>
    <rPh sb="1" eb="2">
      <t>テン</t>
    </rPh>
    <phoneticPr fontId="1"/>
  </si>
  <si>
    <t>4桁</t>
    <rPh sb="1" eb="2">
      <t>ケタ</t>
    </rPh>
    <phoneticPr fontId="1"/>
  </si>
  <si>
    <t>8桁</t>
    <rPh sb="1" eb="2">
      <t>ケタ</t>
    </rPh>
    <phoneticPr fontId="1"/>
  </si>
  <si>
    <t>担当者
コード</t>
    <rPh sb="0" eb="3">
      <t>タントウシャ</t>
    </rPh>
    <phoneticPr fontId="1"/>
  </si>
  <si>
    <t>MO部店</t>
    <rPh sb="2" eb="3">
      <t>ブ</t>
    </rPh>
    <rPh sb="3" eb="4">
      <t>テン</t>
    </rPh>
    <phoneticPr fontId="1"/>
  </si>
  <si>
    <t>アシスタント</t>
    <phoneticPr fontId="1"/>
  </si>
  <si>
    <t>名称</t>
    <phoneticPr fontId="1"/>
  </si>
  <si>
    <t>社外は手入力</t>
    <rPh sb="0" eb="2">
      <t>シャガイ</t>
    </rPh>
    <rPh sb="3" eb="6">
      <t>テニュウリョク</t>
    </rPh>
    <phoneticPr fontId="1"/>
  </si>
  <si>
    <t>取り纏め先</t>
    <rPh sb="0" eb="1">
      <t>ト</t>
    </rPh>
    <rPh sb="2" eb="3">
      <t>マト</t>
    </rPh>
    <rPh sb="4" eb="5">
      <t>サキ</t>
    </rPh>
    <phoneticPr fontId="28"/>
  </si>
  <si>
    <t>未設定</t>
    <rPh sb="0" eb="3">
      <t>ミセッテイ</t>
    </rPh>
    <phoneticPr fontId="28"/>
  </si>
  <si>
    <t>yyyy/mm</t>
    <phoneticPr fontId="1"/>
  </si>
  <si>
    <t>増車に伴うカード発行
　（特定車両で利用）</t>
    <rPh sb="0" eb="2">
      <t>ゾウシャ</t>
    </rPh>
    <rPh sb="3" eb="4">
      <t>トモナ</t>
    </rPh>
    <rPh sb="8" eb="10">
      <t>ハッコウ</t>
    </rPh>
    <rPh sb="13" eb="17">
      <t>トクテイシャリョウ</t>
    </rPh>
    <rPh sb="18" eb="20">
      <t>リヨウ</t>
    </rPh>
    <phoneticPr fontId="1"/>
  </si>
  <si>
    <t>フリーカード発行
　（非特定車両で利用）</t>
    <rPh sb="6" eb="8">
      <t>ハッコウ</t>
    </rPh>
    <rPh sb="11" eb="16">
      <t>ヒトクテイシャリョウ</t>
    </rPh>
    <rPh sb="17" eb="19">
      <t>リヨウ</t>
    </rPh>
    <phoneticPr fontId="1"/>
  </si>
  <si>
    <t>入替に伴うカード発行
　（特定車両で利用）</t>
    <rPh sb="0" eb="2">
      <t>イレカエ</t>
    </rPh>
    <rPh sb="3" eb="4">
      <t>トモナ</t>
    </rPh>
    <rPh sb="8" eb="10">
      <t>ハッコウ</t>
    </rPh>
    <rPh sb="13" eb="17">
      <t>トクテイシャリョウ</t>
    </rPh>
    <rPh sb="18" eb="20">
      <t>リヨウ</t>
    </rPh>
    <phoneticPr fontId="1"/>
  </si>
  <si>
    <t>あ</t>
    <phoneticPr fontId="1"/>
  </si>
  <si>
    <t>◆給油カード　　</t>
    <rPh sb="1" eb="3">
      <t>キュウユ</t>
    </rPh>
    <phoneticPr fontId="1"/>
  </si>
  <si>
    <t>◆ETCカード　　</t>
    <phoneticPr fontId="1"/>
  </si>
  <si>
    <t>※登録番号・カード番号のいずれか必須</t>
    <rPh sb="1" eb="5">
      <t>トウロクバンゴウ</t>
    </rPh>
    <rPh sb="16" eb="18">
      <t>ヒッス</t>
    </rPh>
    <phoneticPr fontId="1"/>
  </si>
  <si>
    <t>情報変更日</t>
    <rPh sb="0" eb="2">
      <t>ジョウホウ</t>
    </rPh>
    <rPh sb="2" eb="5">
      <t>ヘンコウヒ</t>
    </rPh>
    <phoneticPr fontId="1"/>
  </si>
  <si>
    <t>現カード情報</t>
    <rPh sb="0" eb="1">
      <t>ゲン</t>
    </rPh>
    <rPh sb="4" eb="6">
      <t>ジョウホウ</t>
    </rPh>
    <phoneticPr fontId="1"/>
  </si>
  <si>
    <t>変更となる情報</t>
    <rPh sb="0" eb="2">
      <t>ヘンコウ</t>
    </rPh>
    <rPh sb="5" eb="7">
      <t>ジョウホウ</t>
    </rPh>
    <phoneticPr fontId="1"/>
  </si>
  <si>
    <t>※変更する情報のみを記載</t>
    <rPh sb="1" eb="3">
      <t>ヘンコウ</t>
    </rPh>
    <rPh sb="5" eb="7">
      <t>ジョウホウ</t>
    </rPh>
    <rPh sb="10" eb="12">
      <t>キサイ</t>
    </rPh>
    <phoneticPr fontId="1"/>
  </si>
  <si>
    <t>①情報変更日はお忘れなくご指定ください。指定がない場合は、弊社到着後、最短日付で処理をさせていただきます。</t>
    <rPh sb="1" eb="3">
      <t>ジョウホウ</t>
    </rPh>
    <rPh sb="3" eb="6">
      <t>ヘンコウヒ</t>
    </rPh>
    <rPh sb="8" eb="9">
      <t>ワス</t>
    </rPh>
    <rPh sb="13" eb="15">
      <t>シテイ</t>
    </rPh>
    <rPh sb="20" eb="22">
      <t>シテイ</t>
    </rPh>
    <rPh sb="25" eb="27">
      <t>バアイ</t>
    </rPh>
    <rPh sb="29" eb="31">
      <t>ヘイシャ</t>
    </rPh>
    <rPh sb="31" eb="34">
      <t>トウチャクゴ</t>
    </rPh>
    <rPh sb="35" eb="37">
      <t>サイタン</t>
    </rPh>
    <rPh sb="37" eb="38">
      <t>ヒ</t>
    </rPh>
    <rPh sb="38" eb="39">
      <t>ヅ</t>
    </rPh>
    <rPh sb="40" eb="42">
      <t>ショリ</t>
    </rPh>
    <phoneticPr fontId="1"/>
  </si>
  <si>
    <t>い</t>
    <phoneticPr fontId="1"/>
  </si>
  <si>
    <t>練馬500い7777</t>
    <rPh sb="0" eb="2">
      <t>ネリマ</t>
    </rPh>
    <phoneticPr fontId="1"/>
  </si>
  <si>
    <t>新宿支店</t>
    <rPh sb="0" eb="2">
      <t>シンジュク</t>
    </rPh>
    <rPh sb="2" eb="4">
      <t>シテン</t>
    </rPh>
    <phoneticPr fontId="1"/>
  </si>
  <si>
    <t>渋谷支店</t>
    <rPh sb="0" eb="2">
      <t>シブヤ</t>
    </rPh>
    <rPh sb="2" eb="4">
      <t>シテン</t>
    </rPh>
    <phoneticPr fontId="1"/>
  </si>
  <si>
    <t>空欄の場合
BC列の登録番号で検索して入力</t>
    <rPh sb="0" eb="2">
      <t>クウラン</t>
    </rPh>
    <rPh sb="3" eb="5">
      <t>バアイ</t>
    </rPh>
    <rPh sb="8" eb="9">
      <t>レツ</t>
    </rPh>
    <rPh sb="10" eb="14">
      <t>トウロクバンゴウ</t>
    </rPh>
    <rPh sb="15" eb="17">
      <t>ケンサク</t>
    </rPh>
    <rPh sb="19" eb="21">
      <t>ニュウリョク</t>
    </rPh>
    <phoneticPr fontId="28"/>
  </si>
  <si>
    <t>社外依頼は利用しない</t>
    <rPh sb="0" eb="2">
      <t>シャガイ</t>
    </rPh>
    <rPh sb="2" eb="4">
      <t>イライ</t>
    </rPh>
    <rPh sb="5" eb="7">
      <t>リヨウ</t>
    </rPh>
    <phoneticPr fontId="1"/>
  </si>
  <si>
    <t>社外依頼は
利用しない</t>
    <rPh sb="0" eb="2">
      <t>シャガイ</t>
    </rPh>
    <rPh sb="2" eb="4">
      <t>イライ</t>
    </rPh>
    <rPh sb="6" eb="8">
      <t>リヨウ</t>
    </rPh>
    <phoneticPr fontId="1"/>
  </si>
  <si>
    <t>申込完了メール</t>
    <rPh sb="0" eb="2">
      <t>モウシコミ</t>
    </rPh>
    <rPh sb="2" eb="4">
      <t>カンリョウ</t>
    </rPh>
    <phoneticPr fontId="28"/>
  </si>
  <si>
    <t>個別指示日
が反映</t>
    <rPh sb="0" eb="2">
      <t>コベツ</t>
    </rPh>
    <rPh sb="2" eb="4">
      <t>シジ</t>
    </rPh>
    <rPh sb="4" eb="5">
      <t>ヒ</t>
    </rPh>
    <rPh sb="7" eb="9">
      <t>ハンエイ</t>
    </rPh>
    <phoneticPr fontId="28"/>
  </si>
  <si>
    <t>「リース契約と揃える」は上書き</t>
    <rPh sb="4" eb="6">
      <t>ケイヤク</t>
    </rPh>
    <rPh sb="7" eb="8">
      <t>ソロ</t>
    </rPh>
    <rPh sb="12" eb="14">
      <t>ウワガ</t>
    </rPh>
    <phoneticPr fontId="1"/>
  </si>
  <si>
    <t>「リース契約と揃える」は0へ上書き</t>
    <rPh sb="4" eb="6">
      <t>ケイヤク</t>
    </rPh>
    <rPh sb="7" eb="8">
      <t>ソロ</t>
    </rPh>
    <rPh sb="14" eb="16">
      <t>ウワガ</t>
    </rPh>
    <phoneticPr fontId="1"/>
  </si>
  <si>
    <t>契約車両は手入力</t>
    <rPh sb="0" eb="4">
      <t>ケイヤクシャリョウ</t>
    </rPh>
    <rPh sb="5" eb="8">
      <t>テニュウリョク</t>
    </rPh>
    <phoneticPr fontId="28"/>
  </si>
  <si>
    <t>フリー以外で空欄の場合は
車検証を参照し手入力</t>
    <rPh sb="3" eb="5">
      <t>イガイ</t>
    </rPh>
    <rPh sb="6" eb="8">
      <t>クウラン</t>
    </rPh>
    <rPh sb="9" eb="11">
      <t>バアイ</t>
    </rPh>
    <rPh sb="13" eb="16">
      <t>シャケンショウ</t>
    </rPh>
    <rPh sb="17" eb="19">
      <t>サンショウ</t>
    </rPh>
    <rPh sb="20" eb="23">
      <t>テニュウリョク</t>
    </rPh>
    <phoneticPr fontId="28"/>
  </si>
  <si>
    <t>空欄の場合
CH列の登録番号で検索して入力</t>
    <rPh sb="0" eb="2">
      <t>クウラン</t>
    </rPh>
    <rPh sb="3" eb="5">
      <t>バアイ</t>
    </rPh>
    <rPh sb="8" eb="9">
      <t>レツ</t>
    </rPh>
    <rPh sb="10" eb="14">
      <t>トウロクバンゴウ</t>
    </rPh>
    <rPh sb="15" eb="17">
      <t>ケンサク</t>
    </rPh>
    <rPh sb="19" eb="21">
      <t>ニュウリョク</t>
    </rPh>
    <phoneticPr fontId="28"/>
  </si>
  <si>
    <t>申込完了メール
送付</t>
    <rPh sb="0" eb="2">
      <t>モウシコミ</t>
    </rPh>
    <rPh sb="2" eb="4">
      <t>カンリョウ</t>
    </rPh>
    <rPh sb="8" eb="10">
      <t>ソウフ</t>
    </rPh>
    <phoneticPr fontId="28"/>
  </si>
  <si>
    <t>未設定</t>
    <rPh sb="0" eb="3">
      <t>ミセッテイ</t>
    </rPh>
    <phoneticPr fontId="1"/>
  </si>
  <si>
    <t>「法人画面の通り」は上書き</t>
    <rPh sb="1" eb="3">
      <t>ホウジン</t>
    </rPh>
    <rPh sb="3" eb="5">
      <t>ガメン</t>
    </rPh>
    <rPh sb="6" eb="7">
      <t>トオ</t>
    </rPh>
    <rPh sb="10" eb="12">
      <t>ウワガ</t>
    </rPh>
    <phoneticPr fontId="1"/>
  </si>
  <si>
    <t>名称</t>
    <rPh sb="0" eb="2">
      <t>メイショウ</t>
    </rPh>
    <phoneticPr fontId="1"/>
  </si>
  <si>
    <t>空欄の場合
CH列の登録番号で検索して入力</t>
    <phoneticPr fontId="1"/>
  </si>
  <si>
    <t>情報変更日</t>
    <rPh sb="0" eb="5">
      <t>ジョウホウヘンコウヒ</t>
    </rPh>
    <phoneticPr fontId="28"/>
  </si>
  <si>
    <t>ＳＭＡサポート　　カード発行・情報変更依頼</t>
    <rPh sb="12" eb="14">
      <t>ハッコウ</t>
    </rPh>
    <rPh sb="15" eb="17">
      <t>ジョウホウ</t>
    </rPh>
    <rPh sb="17" eb="19">
      <t>ヘンコウ</t>
    </rPh>
    <rPh sb="19" eb="21">
      <t>イライ</t>
    </rPh>
    <phoneticPr fontId="1"/>
  </si>
  <si>
    <t>※対象外：現カードをご利用ください</t>
    <rPh sb="1" eb="4">
      <t>タイショウガイ</t>
    </rPh>
    <rPh sb="5" eb="6">
      <t>ゲン</t>
    </rPh>
    <rPh sb="11" eb="13">
      <t>リヨウ</t>
    </rPh>
    <phoneticPr fontId="1"/>
  </si>
  <si>
    <t>発行依頼
※新カードは発行しません</t>
    <rPh sb="0" eb="2">
      <t>ハッコウ</t>
    </rPh>
    <rPh sb="2" eb="4">
      <t>イライ</t>
    </rPh>
    <rPh sb="6" eb="7">
      <t>シン</t>
    </rPh>
    <rPh sb="11" eb="13">
      <t>ハッコウ</t>
    </rPh>
    <phoneticPr fontId="1"/>
  </si>
  <si>
    <t>※対象外：新カード発行をご依頼ください</t>
    <rPh sb="1" eb="4">
      <t>タイショウガイ</t>
    </rPh>
    <rPh sb="5" eb="6">
      <t>シン</t>
    </rPh>
    <rPh sb="9" eb="11">
      <t>ハッコウ</t>
    </rPh>
    <rPh sb="13" eb="15">
      <t>イライ</t>
    </rPh>
    <phoneticPr fontId="1"/>
  </si>
  <si>
    <t>簡易依頼
※登録番号・車載器番号のみ変更</t>
    <rPh sb="0" eb="2">
      <t>カンイ</t>
    </rPh>
    <rPh sb="2" eb="4">
      <t>イライ</t>
    </rPh>
    <rPh sb="6" eb="10">
      <t>トウロクバンゴウ</t>
    </rPh>
    <rPh sb="11" eb="14">
      <t>シャサイキ</t>
    </rPh>
    <rPh sb="14" eb="16">
      <t>バンゴウ</t>
    </rPh>
    <rPh sb="18" eb="20">
      <t>ヘンコウ</t>
    </rPh>
    <phoneticPr fontId="1"/>
  </si>
  <si>
    <t xml:space="preserve"> 　　発行依頼シートでご依頼いただいても、新カードは発行せず、情報変更で処理いたします。</t>
    <rPh sb="3" eb="5">
      <t>ハッコウ</t>
    </rPh>
    <rPh sb="5" eb="7">
      <t>イライ</t>
    </rPh>
    <rPh sb="12" eb="14">
      <t>イライ</t>
    </rPh>
    <rPh sb="21" eb="22">
      <t>シン</t>
    </rPh>
    <rPh sb="26" eb="28">
      <t>ハッコウ</t>
    </rPh>
    <rPh sb="31" eb="33">
      <t>ジョウホウ</t>
    </rPh>
    <rPh sb="33" eb="35">
      <t>ヘンコウ</t>
    </rPh>
    <rPh sb="36" eb="38">
      <t>ショリ</t>
    </rPh>
    <phoneticPr fontId="1"/>
  </si>
  <si>
    <t>7090000000000000</t>
    <phoneticPr fontId="1"/>
  </si>
  <si>
    <t>下記いずれかの書式でご依頼ください　　*1</t>
    <rPh sb="0" eb="2">
      <t>カキ</t>
    </rPh>
    <rPh sb="7" eb="9">
      <t>ショシキ</t>
    </rPh>
    <rPh sb="11" eb="13">
      <t>イライ</t>
    </rPh>
    <phoneticPr fontId="1"/>
  </si>
  <si>
    <t>入替に伴うカード情報変更</t>
    <rPh sb="0" eb="2">
      <t>イレカエ</t>
    </rPh>
    <rPh sb="3" eb="4">
      <t>トモナ</t>
    </rPh>
    <rPh sb="8" eb="10">
      <t>ジョウホウ</t>
    </rPh>
    <rPh sb="10" eb="12">
      <t>ヘンコウ</t>
    </rPh>
    <phoneticPr fontId="1"/>
  </si>
  <si>
    <t xml:space="preserve">      3種類いずれかの書式にてご依頼ください。</t>
    <rPh sb="7" eb="9">
      <t>シュルイ</t>
    </rPh>
    <rPh sb="14" eb="16">
      <t>ショシキ</t>
    </rPh>
    <rPh sb="19" eb="21">
      <t>イライ</t>
    </rPh>
    <phoneticPr fontId="1"/>
  </si>
  <si>
    <t>■依頼書送付／お問い合わせ先</t>
    <rPh sb="1" eb="4">
      <t>イライショ</t>
    </rPh>
    <rPh sb="4" eb="6">
      <t>ソウフ</t>
    </rPh>
    <rPh sb="8" eb="9">
      <t>ト</t>
    </rPh>
    <rPh sb="10" eb="11">
      <t>ア</t>
    </rPh>
    <rPh sb="13" eb="14">
      <t>サキ</t>
    </rPh>
    <phoneticPr fontId="1"/>
  </si>
  <si>
    <t>下記4項目をメールにてご連絡くださいますよう、お願いいたします。</t>
    <rPh sb="0" eb="2">
      <t>カキ</t>
    </rPh>
    <rPh sb="3" eb="5">
      <t>コウモク</t>
    </rPh>
    <rPh sb="12" eb="14">
      <t>レンラク</t>
    </rPh>
    <rPh sb="24" eb="25">
      <t>ネガ</t>
    </rPh>
    <phoneticPr fontId="1"/>
  </si>
  <si>
    <t>車両入替時のETCカード情報変更　簡易依頼</t>
    <rPh sb="0" eb="2">
      <t>シャリョウ</t>
    </rPh>
    <rPh sb="2" eb="4">
      <t>イレカエ</t>
    </rPh>
    <rPh sb="4" eb="5">
      <t>ジ</t>
    </rPh>
    <rPh sb="12" eb="14">
      <t>ジョウホウ</t>
    </rPh>
    <rPh sb="14" eb="16">
      <t>ヘンコウ</t>
    </rPh>
    <rPh sb="17" eb="19">
      <t>カンイ</t>
    </rPh>
    <rPh sb="19" eb="21">
      <t>イライ</t>
    </rPh>
    <phoneticPr fontId="1"/>
  </si>
  <si>
    <r>
      <t>メール本文および資料添付</t>
    </r>
    <r>
      <rPr>
        <sz val="12"/>
        <color theme="1"/>
        <rFont val="Meiryo UI"/>
        <family val="3"/>
        <charset val="128"/>
      </rPr>
      <t>にてご依頼いただけます</t>
    </r>
    <phoneticPr fontId="1"/>
  </si>
  <si>
    <r>
      <t>ご指定がない場合は、</t>
    </r>
    <r>
      <rPr>
        <sz val="11"/>
        <color rgb="FF0000CC"/>
        <rFont val="Meiryo UI"/>
        <family val="3"/>
        <charset val="128"/>
      </rPr>
      <t>車両の登録日で変更</t>
    </r>
    <r>
      <rPr>
        <sz val="11"/>
        <rFont val="Meiryo UI"/>
        <family val="3"/>
        <charset val="128"/>
      </rPr>
      <t>いたします</t>
    </r>
    <rPh sb="1" eb="3">
      <t>シテイ</t>
    </rPh>
    <rPh sb="6" eb="8">
      <t>バアイ</t>
    </rPh>
    <rPh sb="10" eb="12">
      <t>シャリョウ</t>
    </rPh>
    <rPh sb="13" eb="15">
      <t>トウロク</t>
    </rPh>
    <rPh sb="15" eb="16">
      <t>ヒ</t>
    </rPh>
    <rPh sb="17" eb="19">
      <t>ヘンコウ</t>
    </rPh>
    <phoneticPr fontId="1"/>
  </si>
  <si>
    <r>
      <rPr>
        <b/>
        <u/>
        <sz val="11"/>
        <color theme="1"/>
        <rFont val="Meiryo UI"/>
        <family val="3"/>
        <charset val="128"/>
      </rPr>
      <t>(TRUST</t>
    </r>
    <r>
      <rPr>
        <sz val="11"/>
        <color theme="1"/>
        <rFont val="Meiryo UI"/>
        <family val="3"/>
        <charset val="128"/>
      </rPr>
      <t>&amp;FLEX/新)</t>
    </r>
    <rPh sb="12" eb="13">
      <t>シン</t>
    </rPh>
    <phoneticPr fontId="1"/>
  </si>
  <si>
    <r>
      <t>(左上が</t>
    </r>
    <r>
      <rPr>
        <b/>
        <u/>
        <sz val="11"/>
        <color theme="1"/>
        <rFont val="Meiryo UI"/>
        <family val="3"/>
        <charset val="128"/>
      </rPr>
      <t>IDEMITSU</t>
    </r>
    <r>
      <rPr>
        <sz val="11"/>
        <color theme="1"/>
        <rFont val="Meiryo UI"/>
        <family val="3"/>
        <charset val="128"/>
      </rPr>
      <t>/旧)</t>
    </r>
    <rPh sb="1" eb="3">
      <t>ヒダリウエ</t>
    </rPh>
    <rPh sb="13" eb="14">
      <t>キュウ</t>
    </rPh>
    <phoneticPr fontId="1"/>
  </si>
  <si>
    <r>
      <rPr>
        <b/>
        <u/>
        <sz val="11"/>
        <color theme="1"/>
        <rFont val="Meiryo UI"/>
        <family val="3"/>
        <charset val="128"/>
      </rPr>
      <t>(FLEX</t>
    </r>
    <r>
      <rPr>
        <sz val="11"/>
        <color theme="1"/>
        <rFont val="Meiryo UI"/>
        <family val="3"/>
        <charset val="128"/>
      </rPr>
      <t>&amp;TRUST/新)</t>
    </r>
    <rPh sb="12" eb="13">
      <t>シン</t>
    </rPh>
    <phoneticPr fontId="1"/>
  </si>
  <si>
    <r>
      <t>(左上が</t>
    </r>
    <r>
      <rPr>
        <b/>
        <u/>
        <sz val="11"/>
        <color theme="1"/>
        <rFont val="Meiryo UI"/>
        <family val="3"/>
        <charset val="128"/>
      </rPr>
      <t>昭和シェル</t>
    </r>
    <r>
      <rPr>
        <sz val="11"/>
        <color theme="1"/>
        <rFont val="Meiryo UI"/>
        <family val="3"/>
        <charset val="128"/>
      </rPr>
      <t>/旧)</t>
    </r>
    <rPh sb="1" eb="3">
      <t>ヒダリウエ</t>
    </rPh>
    <rPh sb="4" eb="6">
      <t>ショウワ</t>
    </rPh>
    <rPh sb="10" eb="11">
      <t>キュウ</t>
    </rPh>
    <phoneticPr fontId="1"/>
  </si>
  <si>
    <t>(新)</t>
    <rPh sb="1" eb="2">
      <t>シン</t>
    </rPh>
    <phoneticPr fontId="1"/>
  </si>
  <si>
    <t>(旧)</t>
    <rPh sb="1" eb="2">
      <t>キュウ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</si>
</sst>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yyyy/m"/>
    <numFmt numFmtId="177" formatCode="yyyy/mm"/>
  </numFmts>
  <fonts count="37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Meiryo UI"/>
      <family val="3"/>
      <charset val="128"/>
    </font>
    <font>
      <u/>
      <sz val="11"/>
      <color theme="10"/>
      <name val="游ゴシック"/>
      <family val="2"/>
      <charset val="128"/>
      <scheme val="minor"/>
    </font>
    <font>
      <u/>
      <sz val="11"/>
      <color theme="10"/>
      <name val="Meiryo UI"/>
      <family val="3"/>
      <charset val="128"/>
    </font>
    <font>
      <sz val="11"/>
      <color rgb="FFFF0000"/>
      <name val="Meiryo UI"/>
      <family val="3"/>
      <charset val="128"/>
    </font>
    <font>
      <sz val="9"/>
      <color theme="1"/>
      <name val="Meiryo UI"/>
      <family val="3"/>
      <charset val="128"/>
    </font>
    <font>
      <sz val="10"/>
      <color theme="1"/>
      <name val="Meiryo UI"/>
      <family val="3"/>
      <charset val="128"/>
    </font>
    <font>
      <sz val="11"/>
      <name val="Meiryo UI"/>
      <family val="3"/>
      <charset val="128"/>
    </font>
    <font>
      <sz val="11"/>
      <color indexed="81"/>
      <name val="Meiryo UI"/>
      <family val="3"/>
      <charset val="128"/>
    </font>
    <font>
      <b/>
      <sz val="16"/>
      <color theme="1"/>
      <name val="Meiryo UI"/>
      <family val="3"/>
      <charset val="128"/>
    </font>
    <font>
      <sz val="11"/>
      <color rgb="FF0000CC"/>
      <name val="Meiryo UI"/>
      <family val="3"/>
      <charset val="128"/>
    </font>
    <font>
      <b/>
      <sz val="14"/>
      <name val="Meiryo UI"/>
      <family val="3"/>
      <charset val="128"/>
    </font>
    <font>
      <sz val="11"/>
      <color theme="0" tint="-0.34998626667073579"/>
      <name val="Meiryo UI"/>
      <family val="3"/>
      <charset val="128"/>
    </font>
    <font>
      <b/>
      <u/>
      <sz val="11"/>
      <color theme="1"/>
      <name val="Meiryo UI"/>
      <family val="3"/>
      <charset val="128"/>
    </font>
    <font>
      <u/>
      <sz val="12"/>
      <color theme="10"/>
      <name val="Meiryo UI"/>
      <family val="3"/>
      <charset val="128"/>
    </font>
    <font>
      <sz val="12"/>
      <color theme="1"/>
      <name val="Meiryo UI"/>
      <family val="3"/>
      <charset val="128"/>
    </font>
    <font>
      <sz val="12"/>
      <color rgb="FFFF0000"/>
      <name val="Meiryo UI"/>
      <family val="3"/>
      <charset val="128"/>
    </font>
    <font>
      <sz val="12"/>
      <name val="Meiryo UI"/>
      <family val="3"/>
      <charset val="128"/>
    </font>
    <font>
      <sz val="11"/>
      <color theme="1"/>
      <name val="游ゴシック"/>
      <family val="2"/>
      <charset val="128"/>
      <scheme val="minor"/>
    </font>
    <font>
      <u/>
      <sz val="11"/>
      <name val="Meiryo UI"/>
      <family val="3"/>
      <charset val="128"/>
    </font>
    <font>
      <u/>
      <sz val="16"/>
      <color theme="10"/>
      <name val="Meiryo UI"/>
      <family val="3"/>
      <charset val="128"/>
    </font>
    <font>
      <b/>
      <sz val="12"/>
      <color rgb="FF0000CC"/>
      <name val="Meiryo UI"/>
      <family val="3"/>
      <charset val="128"/>
    </font>
    <font>
      <b/>
      <sz val="16"/>
      <name val="Meiryo UI"/>
      <family val="3"/>
      <charset val="128"/>
    </font>
    <font>
      <sz val="16"/>
      <name val="Meiryo UI"/>
      <family val="3"/>
      <charset val="128"/>
    </font>
    <font>
      <sz val="14"/>
      <name val="Meiryo UI"/>
      <family val="3"/>
      <charset val="128"/>
    </font>
    <font>
      <b/>
      <sz val="12"/>
      <name val="Meiryo UI"/>
      <family val="3"/>
      <charset val="128"/>
    </font>
    <font>
      <u/>
      <sz val="12"/>
      <color theme="1"/>
      <name val="Meiryo UI"/>
      <family val="3"/>
      <charset val="128"/>
    </font>
    <font>
      <sz val="6"/>
      <name val="Meiryo UI"/>
      <family val="2"/>
      <charset val="128"/>
    </font>
    <font>
      <sz val="9"/>
      <name val="Meiryo UI"/>
      <family val="3"/>
      <charset val="128"/>
    </font>
    <font>
      <sz val="11"/>
      <color rgb="FF000000"/>
      <name val="Meiryo UI"/>
      <family val="3"/>
      <charset val="128"/>
    </font>
    <font>
      <b/>
      <sz val="11"/>
      <color theme="1"/>
      <name val="Meiryo UI"/>
      <family val="3"/>
      <charset val="128"/>
    </font>
    <font>
      <sz val="8"/>
      <color theme="1"/>
      <name val="Meiryo UI"/>
      <family val="3"/>
      <charset val="128"/>
    </font>
    <font>
      <sz val="8"/>
      <color theme="0" tint="-0.34998626667073579"/>
      <name val="Meiryo UI"/>
      <family val="3"/>
      <charset val="128"/>
    </font>
    <font>
      <sz val="8"/>
      <color rgb="FF000000"/>
      <name val="Meiryo UI"/>
      <family val="3"/>
      <charset val="128"/>
    </font>
    <font>
      <u/>
      <sz val="8"/>
      <color theme="10"/>
      <name val="Meiryo UI"/>
      <family val="3"/>
      <charset val="128"/>
    </font>
    <font>
      <sz val="8"/>
      <name val="Meiryo UI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EFE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499984740745262"/>
        <bgColor rgb="FF000000"/>
      </patternFill>
    </fill>
    <fill>
      <patternFill patternType="solid">
        <fgColor theme="5"/>
        <bgColor indexed="64"/>
      </patternFill>
    </fill>
  </fills>
  <borders count="59">
    <border>
      <left/>
      <right/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hair">
        <color auto="1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</borders>
  <cellStyleXfs count="8">
    <xf numFmtId="0" fontId="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38" fontId="19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9" fillId="0" borderId="0">
      <alignment vertical="center"/>
    </xf>
  </cellStyleXfs>
  <cellXfs count="611">
    <xf numFmtId="0" fontId="0" fillId="0" borderId="0" xfId="0">
      <alignment vertical="center"/>
    </xf>
    <xf numFmtId="0" fontId="2" fillId="3" borderId="0" xfId="0" applyFont="1" applyFill="1" applyAlignment="1" applyProtection="1">
      <alignment horizontal="center" vertical="center"/>
      <protection locked="0"/>
    </xf>
    <xf numFmtId="0" fontId="2" fillId="3" borderId="0" xfId="0" applyFont="1" applyFill="1" applyAlignment="1" applyProtection="1">
      <alignment horizontal="left" vertical="center"/>
      <protection locked="0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0" fontId="2" fillId="3" borderId="0" xfId="0" applyFont="1" applyFill="1" applyProtection="1">
      <alignment vertical="center"/>
      <protection locked="0"/>
    </xf>
    <xf numFmtId="0" fontId="2" fillId="3" borderId="4" xfId="0" applyFont="1" applyFill="1" applyBorder="1" applyAlignment="1" applyProtection="1">
      <alignment horizontal="center" vertical="center"/>
      <protection locked="0"/>
    </xf>
    <xf numFmtId="0" fontId="2" fillId="3" borderId="27" xfId="0" applyFont="1" applyFill="1" applyBorder="1" applyProtection="1">
      <alignment vertical="center"/>
      <protection locked="0"/>
    </xf>
    <xf numFmtId="0" fontId="2" fillId="3" borderId="0" xfId="0" applyNumberFormat="1" applyFont="1" applyFill="1" applyProtection="1">
      <alignment vertical="center"/>
      <protection locked="0"/>
    </xf>
    <xf numFmtId="0" fontId="4" fillId="3" borderId="0" xfId="1" applyFont="1" applyFill="1" applyAlignment="1" applyProtection="1">
      <alignment horizontal="left" vertical="center"/>
      <protection locked="0"/>
    </xf>
    <xf numFmtId="0" fontId="5" fillId="3" borderId="0" xfId="0" applyFont="1" applyFill="1" applyProtection="1">
      <alignment vertical="center"/>
      <protection locked="0"/>
    </xf>
    <xf numFmtId="0" fontId="2" fillId="3" borderId="0" xfId="0" applyFont="1" applyFill="1" applyAlignment="1" applyProtection="1">
      <alignment horizontal="right" vertical="center"/>
      <protection locked="0"/>
    </xf>
    <xf numFmtId="14" fontId="2" fillId="3" borderId="14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Protection="1">
      <alignment vertical="center"/>
      <protection locked="0"/>
    </xf>
    <xf numFmtId="0" fontId="2" fillId="0" borderId="8" xfId="0" applyFont="1" applyFill="1" applyBorder="1" applyAlignment="1" applyProtection="1">
      <alignment horizontal="center" vertical="center"/>
      <protection locked="0"/>
    </xf>
    <xf numFmtId="0" fontId="4" fillId="3" borderId="0" xfId="1" applyFont="1" applyFill="1" applyAlignment="1" applyProtection="1">
      <alignment vertical="center"/>
      <protection locked="0"/>
    </xf>
    <xf numFmtId="0" fontId="2" fillId="0" borderId="0" xfId="0" applyFont="1" applyFill="1" applyAlignment="1" applyProtection="1">
      <alignment horizontal="right" vertical="center"/>
      <protection locked="0"/>
    </xf>
    <xf numFmtId="0" fontId="4" fillId="0" borderId="0" xfId="1" applyFont="1" applyFill="1" applyAlignment="1" applyProtection="1">
      <alignment horizontal="left" vertical="center"/>
      <protection locked="0"/>
    </xf>
    <xf numFmtId="49" fontId="2" fillId="0" borderId="0" xfId="0" applyNumberFormat="1" applyFont="1" applyFill="1" applyAlignment="1" applyProtection="1">
      <alignment horizontal="left" vertical="center"/>
      <protection locked="0"/>
    </xf>
    <xf numFmtId="0" fontId="2" fillId="3" borderId="30" xfId="0" applyFont="1" applyFill="1" applyBorder="1" applyProtection="1">
      <alignment vertical="center"/>
      <protection locked="0"/>
    </xf>
    <xf numFmtId="0" fontId="2" fillId="3" borderId="7" xfId="0" applyFont="1" applyFill="1" applyBorder="1" applyAlignment="1" applyProtection="1">
      <alignment horizontal="center" vertical="center"/>
      <protection locked="0"/>
    </xf>
    <xf numFmtId="0" fontId="2" fillId="0" borderId="5" xfId="0" applyFont="1" applyFill="1" applyBorder="1" applyAlignment="1" applyProtection="1">
      <alignment horizontal="center" vertical="center"/>
      <protection locked="0"/>
    </xf>
    <xf numFmtId="0" fontId="2" fillId="3" borderId="31" xfId="0" applyFont="1" applyFill="1" applyBorder="1" applyProtection="1">
      <alignment vertical="center"/>
      <protection locked="0"/>
    </xf>
    <xf numFmtId="0" fontId="11" fillId="3" borderId="0" xfId="0" applyFont="1" applyFill="1" applyBorder="1" applyProtection="1">
      <alignment vertical="center"/>
      <protection locked="0"/>
    </xf>
    <xf numFmtId="0" fontId="12" fillId="3" borderId="0" xfId="0" applyFont="1" applyFill="1" applyAlignment="1" applyProtection="1">
      <alignment horizontal="left" vertical="center"/>
      <protection locked="0"/>
    </xf>
    <xf numFmtId="0" fontId="2" fillId="3" borderId="10" xfId="0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14" fontId="2" fillId="3" borderId="11" xfId="0" applyNumberFormat="1" applyFont="1" applyFill="1" applyBorder="1" applyAlignment="1" applyProtection="1">
      <alignment horizontal="left" vertical="center"/>
      <protection locked="0"/>
    </xf>
    <xf numFmtId="14" fontId="2" fillId="3" borderId="15" xfId="0" applyNumberFormat="1" applyFont="1" applyFill="1" applyBorder="1" applyAlignment="1" applyProtection="1">
      <alignment horizontal="center" vertical="center"/>
      <protection locked="0"/>
    </xf>
    <xf numFmtId="0" fontId="2" fillId="3" borderId="29" xfId="0" applyNumberFormat="1" applyFont="1" applyFill="1" applyBorder="1" applyProtection="1">
      <alignment vertical="center"/>
      <protection locked="0"/>
    </xf>
    <xf numFmtId="0" fontId="2" fillId="3" borderId="31" xfId="0" applyFont="1" applyFill="1" applyBorder="1" applyAlignment="1" applyProtection="1">
      <alignment horizontal="left" vertical="center"/>
      <protection locked="0"/>
    </xf>
    <xf numFmtId="0" fontId="2" fillId="3" borderId="34" xfId="0" applyFont="1" applyFill="1" applyBorder="1" applyAlignment="1" applyProtection="1">
      <alignment horizontal="left" vertical="center"/>
      <protection locked="0"/>
    </xf>
    <xf numFmtId="0" fontId="2" fillId="3" borderId="20" xfId="0" applyFont="1" applyFill="1" applyBorder="1" applyAlignment="1" applyProtection="1">
      <alignment horizontal="left" vertical="center"/>
      <protection locked="0"/>
    </xf>
    <xf numFmtId="0" fontId="2" fillId="3" borderId="20" xfId="0" applyFont="1" applyFill="1" applyBorder="1" applyProtection="1">
      <alignment vertical="center"/>
      <protection locked="0"/>
    </xf>
    <xf numFmtId="49" fontId="2" fillId="3" borderId="0" xfId="0" applyNumberFormat="1" applyFont="1" applyFill="1" applyAlignment="1" applyProtection="1">
      <alignment horizontal="center" vertical="center"/>
      <protection locked="0"/>
    </xf>
    <xf numFmtId="0" fontId="2" fillId="0" borderId="0" xfId="0" applyFont="1" applyFill="1" applyAlignment="1" applyProtection="1">
      <alignment horizontal="center" vertical="center"/>
      <protection locked="0"/>
    </xf>
    <xf numFmtId="49" fontId="2" fillId="0" borderId="0" xfId="0" applyNumberFormat="1" applyFont="1" applyFill="1" applyAlignment="1" applyProtection="1">
      <alignment horizontal="center" vertical="center"/>
      <protection locked="0"/>
    </xf>
    <xf numFmtId="0" fontId="13" fillId="3" borderId="11" xfId="0" applyFont="1" applyFill="1" applyBorder="1" applyAlignment="1" applyProtection="1">
      <alignment horizontal="center" vertical="center"/>
    </xf>
    <xf numFmtId="14" fontId="8" fillId="3" borderId="11" xfId="0" applyNumberFormat="1" applyFont="1" applyFill="1" applyBorder="1" applyAlignment="1" applyProtection="1">
      <alignment horizontal="left" vertical="center"/>
      <protection locked="0"/>
    </xf>
    <xf numFmtId="14" fontId="8" fillId="3" borderId="5" xfId="0" applyNumberFormat="1" applyFont="1" applyFill="1" applyBorder="1" applyAlignment="1" applyProtection="1">
      <alignment horizontal="left" vertical="center"/>
      <protection locked="0"/>
    </xf>
    <xf numFmtId="0" fontId="8" fillId="0" borderId="5" xfId="0" applyFont="1" applyFill="1" applyBorder="1" applyAlignment="1" applyProtection="1">
      <alignment horizontal="left" vertical="center" wrapText="1"/>
      <protection locked="0"/>
    </xf>
    <xf numFmtId="0" fontId="2" fillId="3" borderId="0" xfId="0" applyFont="1" applyFill="1" applyAlignment="1">
      <alignment horizontal="center" vertical="center"/>
    </xf>
    <xf numFmtId="0" fontId="2" fillId="3" borderId="19" xfId="0" applyFont="1" applyFill="1" applyBorder="1" applyAlignment="1">
      <alignment horizontal="center" vertical="center" shrinkToFit="1"/>
    </xf>
    <xf numFmtId="0" fontId="2" fillId="3" borderId="47" xfId="0" applyFont="1" applyFill="1" applyBorder="1" applyAlignment="1">
      <alignment horizontal="center" vertical="center" shrinkToFit="1"/>
    </xf>
    <xf numFmtId="0" fontId="2" fillId="3" borderId="39" xfId="0" applyFont="1" applyFill="1" applyBorder="1" applyProtection="1">
      <alignment vertical="center"/>
      <protection locked="0"/>
    </xf>
    <xf numFmtId="0" fontId="16" fillId="3" borderId="0" xfId="0" applyFont="1" applyFill="1" applyAlignment="1" applyProtection="1">
      <alignment horizontal="left" vertical="center"/>
      <protection locked="0"/>
    </xf>
    <xf numFmtId="0" fontId="8" fillId="3" borderId="0" xfId="0" applyFont="1" applyFill="1" applyAlignment="1" applyProtection="1">
      <alignment horizontal="center" vertical="center"/>
      <protection locked="0"/>
    </xf>
    <xf numFmtId="0" fontId="8" fillId="3" borderId="0" xfId="0" applyFont="1" applyFill="1" applyProtection="1">
      <alignment vertical="center"/>
      <protection locked="0"/>
    </xf>
    <xf numFmtId="0" fontId="8" fillId="0" borderId="0" xfId="0" applyFont="1" applyFill="1" applyProtection="1">
      <alignment vertical="center"/>
      <protection locked="0"/>
    </xf>
    <xf numFmtId="0" fontId="10" fillId="0" borderId="0" xfId="0" applyFont="1" applyFill="1" applyProtection="1">
      <alignment vertical="center"/>
      <protection locked="0"/>
    </xf>
    <xf numFmtId="0" fontId="4" fillId="0" borderId="0" xfId="1" applyFont="1" applyFill="1" applyAlignment="1" applyProtection="1">
      <alignment vertical="center"/>
      <protection locked="0"/>
    </xf>
    <xf numFmtId="0" fontId="12" fillId="3" borderId="39" xfId="0" applyFont="1" applyFill="1" applyBorder="1" applyAlignment="1" applyProtection="1">
      <alignment horizontal="left" vertical="center"/>
      <protection locked="0"/>
    </xf>
    <xf numFmtId="0" fontId="2" fillId="3" borderId="39" xfId="0" applyNumberFormat="1" applyFont="1" applyFill="1" applyBorder="1" applyProtection="1">
      <alignment vertical="center"/>
      <protection locked="0"/>
    </xf>
    <xf numFmtId="0" fontId="2" fillId="3" borderId="39" xfId="0" applyFont="1" applyFill="1" applyBorder="1" applyAlignment="1" applyProtection="1">
      <alignment horizontal="left" vertical="center"/>
      <protection locked="0"/>
    </xf>
    <xf numFmtId="0" fontId="15" fillId="3" borderId="0" xfId="1" applyFont="1" applyFill="1" applyAlignment="1" applyProtection="1">
      <alignment vertical="center"/>
      <protection locked="0"/>
    </xf>
    <xf numFmtId="0" fontId="2" fillId="5" borderId="31" xfId="0" applyFont="1" applyFill="1" applyBorder="1" applyAlignment="1" applyProtection="1">
      <alignment vertical="center"/>
      <protection locked="0"/>
    </xf>
    <xf numFmtId="0" fontId="2" fillId="0" borderId="0" xfId="0" applyFont="1" applyFill="1" applyAlignment="1" applyProtection="1">
      <alignment horizontal="left" vertical="center"/>
      <protection locked="0"/>
    </xf>
    <xf numFmtId="0" fontId="2" fillId="4" borderId="32" xfId="0" applyFont="1" applyFill="1" applyBorder="1" applyAlignment="1" applyProtection="1">
      <alignment vertical="center"/>
      <protection locked="0"/>
    </xf>
    <xf numFmtId="0" fontId="2" fillId="4" borderId="31" xfId="0" applyFont="1" applyFill="1" applyBorder="1" applyAlignment="1" applyProtection="1">
      <alignment vertical="center"/>
      <protection locked="0"/>
    </xf>
    <xf numFmtId="0" fontId="8" fillId="0" borderId="33" xfId="0" applyFont="1" applyFill="1" applyBorder="1" applyAlignment="1" applyProtection="1">
      <alignment horizontal="left" vertical="center"/>
      <protection locked="0"/>
    </xf>
    <xf numFmtId="0" fontId="2" fillId="3" borderId="0" xfId="0" applyFont="1" applyFill="1" applyBorder="1" applyAlignment="1" applyProtection="1">
      <alignment horizontal="left" vertical="center"/>
      <protection locked="0"/>
    </xf>
    <xf numFmtId="49" fontId="2" fillId="3" borderId="0" xfId="0" applyNumberFormat="1" applyFont="1" applyFill="1" applyBorder="1" applyAlignment="1" applyProtection="1">
      <alignment horizontal="left" vertical="center"/>
      <protection locked="0"/>
    </xf>
    <xf numFmtId="49" fontId="2" fillId="0" borderId="39" xfId="0" applyNumberFormat="1" applyFont="1" applyFill="1" applyBorder="1" applyAlignment="1" applyProtection="1">
      <alignment horizontal="left" vertical="center"/>
      <protection locked="0"/>
    </xf>
    <xf numFmtId="0" fontId="2" fillId="0" borderId="39" xfId="0" applyFont="1" applyFill="1" applyBorder="1" applyProtection="1">
      <alignment vertical="center"/>
      <protection locked="0"/>
    </xf>
    <xf numFmtId="0" fontId="2" fillId="3" borderId="43" xfId="0" applyFont="1" applyFill="1" applyBorder="1" applyProtection="1">
      <alignment vertical="center"/>
      <protection locked="0"/>
    </xf>
    <xf numFmtId="0" fontId="2" fillId="5" borderId="28" xfId="0" applyFont="1" applyFill="1" applyBorder="1" applyAlignment="1" applyProtection="1">
      <alignment vertical="center"/>
      <protection locked="0"/>
    </xf>
    <xf numFmtId="49" fontId="8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16" xfId="0" applyFont="1" applyFill="1" applyBorder="1" applyAlignment="1" applyProtection="1">
      <alignment vertical="center" wrapText="1"/>
      <protection locked="0"/>
    </xf>
    <xf numFmtId="0" fontId="16" fillId="2" borderId="18" xfId="0" applyFont="1" applyFill="1" applyBorder="1" applyProtection="1">
      <alignment vertical="center"/>
      <protection locked="0"/>
    </xf>
    <xf numFmtId="0" fontId="16" fillId="2" borderId="49" xfId="0" applyFont="1" applyFill="1" applyBorder="1" applyAlignment="1" applyProtection="1">
      <alignment vertical="center" wrapText="1"/>
      <protection locked="0"/>
    </xf>
    <xf numFmtId="0" fontId="5" fillId="3" borderId="0" xfId="0" applyFont="1" applyFill="1" applyAlignment="1" applyProtection="1">
      <alignment horizontal="left" vertical="center"/>
      <protection locked="0"/>
    </xf>
    <xf numFmtId="0" fontId="8" fillId="3" borderId="11" xfId="0" applyFont="1" applyFill="1" applyBorder="1" applyAlignment="1" applyProtection="1">
      <alignment horizontal="center" vertical="center"/>
      <protection locked="0"/>
    </xf>
    <xf numFmtId="0" fontId="8" fillId="3" borderId="5" xfId="0" applyFont="1" applyFill="1" applyBorder="1" applyAlignment="1" applyProtection="1">
      <alignment horizontal="center" vertical="center"/>
      <protection locked="0"/>
    </xf>
    <xf numFmtId="0" fontId="8" fillId="3" borderId="8" xfId="0" applyFont="1" applyFill="1" applyBorder="1" applyAlignment="1" applyProtection="1">
      <alignment horizontal="center" vertical="center"/>
      <protection locked="0"/>
    </xf>
    <xf numFmtId="49" fontId="13" fillId="0" borderId="11" xfId="0" applyNumberFormat="1" applyFont="1" applyFill="1" applyBorder="1" applyAlignment="1" applyProtection="1">
      <alignment horizontal="left" vertical="center"/>
    </xf>
    <xf numFmtId="49" fontId="13" fillId="0" borderId="11" xfId="0" applyNumberFormat="1" applyFont="1" applyFill="1" applyBorder="1" applyAlignment="1" applyProtection="1">
      <alignment horizontal="center" vertical="center" wrapText="1"/>
    </xf>
    <xf numFmtId="0" fontId="13" fillId="0" borderId="11" xfId="0" applyFont="1" applyFill="1" applyBorder="1" applyAlignment="1" applyProtection="1">
      <alignment horizontal="center" vertical="center"/>
    </xf>
    <xf numFmtId="176" fontId="13" fillId="3" borderId="11" xfId="0" applyNumberFormat="1" applyFont="1" applyFill="1" applyBorder="1" applyAlignment="1" applyProtection="1">
      <alignment horizontal="center" vertical="center"/>
    </xf>
    <xf numFmtId="14" fontId="13" fillId="3" borderId="11" xfId="0" applyNumberFormat="1" applyFont="1" applyFill="1" applyBorder="1" applyAlignment="1" applyProtection="1">
      <alignment horizontal="left" vertical="center"/>
    </xf>
    <xf numFmtId="0" fontId="13" fillId="0" borderId="10" xfId="0" applyFont="1" applyFill="1" applyBorder="1" applyAlignment="1" applyProtection="1">
      <alignment horizontal="center" vertical="center"/>
    </xf>
    <xf numFmtId="14" fontId="13" fillId="0" borderId="37" xfId="0" applyNumberFormat="1" applyFont="1" applyFill="1" applyBorder="1" applyAlignment="1" applyProtection="1">
      <alignment horizontal="center" vertical="center"/>
    </xf>
    <xf numFmtId="0" fontId="13" fillId="0" borderId="11" xfId="0" applyFont="1" applyFill="1" applyBorder="1" applyAlignment="1" applyProtection="1">
      <alignment horizontal="left" vertical="center" wrapText="1"/>
    </xf>
    <xf numFmtId="0" fontId="13" fillId="0" borderId="35" xfId="0" applyFont="1" applyFill="1" applyBorder="1" applyAlignment="1" applyProtection="1">
      <alignment horizontal="left" vertical="center"/>
    </xf>
    <xf numFmtId="49" fontId="13" fillId="0" borderId="11" xfId="0" applyNumberFormat="1" applyFont="1" applyFill="1" applyBorder="1" applyAlignment="1" applyProtection="1">
      <alignment horizontal="center" vertical="center"/>
    </xf>
    <xf numFmtId="0" fontId="13" fillId="3" borderId="11" xfId="0" applyFont="1" applyFill="1" applyBorder="1" applyAlignment="1" applyProtection="1">
      <alignment horizontal="left" vertical="center"/>
    </xf>
    <xf numFmtId="14" fontId="13" fillId="0" borderId="11" xfId="0" applyNumberFormat="1" applyFont="1" applyFill="1" applyBorder="1" applyAlignment="1" applyProtection="1">
      <alignment horizontal="left" vertical="center"/>
    </xf>
    <xf numFmtId="0" fontId="8" fillId="0" borderId="42" xfId="1" applyFont="1" applyFill="1" applyBorder="1" applyProtection="1">
      <alignment vertical="center"/>
      <protection locked="0"/>
    </xf>
    <xf numFmtId="0" fontId="16" fillId="3" borderId="0" xfId="0" applyFont="1" applyFill="1" applyAlignment="1" applyProtection="1">
      <alignment horizontal="right" vertical="center"/>
      <protection locked="0"/>
    </xf>
    <xf numFmtId="0" fontId="16" fillId="3" borderId="0" xfId="0" applyFont="1" applyFill="1" applyProtection="1">
      <alignment vertical="center"/>
      <protection locked="0"/>
    </xf>
    <xf numFmtId="0" fontId="18" fillId="3" borderId="0" xfId="0" applyNumberFormat="1" applyFont="1" applyFill="1" applyProtection="1">
      <alignment vertical="center"/>
      <protection locked="0"/>
    </xf>
    <xf numFmtId="49" fontId="2" fillId="0" borderId="50" xfId="2" applyNumberFormat="1" applyFont="1" applyBorder="1" applyAlignment="1" applyProtection="1">
      <alignment horizontal="left" vertical="center"/>
      <protection locked="0"/>
    </xf>
    <xf numFmtId="0" fontId="8" fillId="3" borderId="38" xfId="0" applyFont="1" applyFill="1" applyBorder="1" applyAlignment="1" applyProtection="1">
      <alignment horizontal="center" vertical="center"/>
      <protection locked="0"/>
    </xf>
    <xf numFmtId="14" fontId="2" fillId="3" borderId="37" xfId="0" applyNumberFormat="1" applyFont="1" applyFill="1" applyBorder="1" applyAlignment="1" applyProtection="1">
      <alignment horizontal="center" vertical="center"/>
      <protection locked="0"/>
    </xf>
    <xf numFmtId="0" fontId="2" fillId="4" borderId="22" xfId="0" applyFont="1" applyFill="1" applyBorder="1" applyAlignment="1" applyProtection="1">
      <alignment horizontal="center" vertical="center"/>
      <protection locked="0"/>
    </xf>
    <xf numFmtId="0" fontId="2" fillId="4" borderId="8" xfId="0" applyFont="1" applyFill="1" applyBorder="1" applyAlignment="1" applyProtection="1">
      <alignment horizontal="center" vertical="center"/>
      <protection locked="0"/>
    </xf>
    <xf numFmtId="0" fontId="2" fillId="4" borderId="31" xfId="0" applyFont="1" applyFill="1" applyBorder="1" applyAlignment="1" applyProtection="1">
      <alignment horizontal="left" vertical="center"/>
      <protection locked="0"/>
    </xf>
    <xf numFmtId="0" fontId="10" fillId="3" borderId="0" xfId="0" applyFont="1" applyFill="1" applyProtection="1">
      <alignment vertical="center"/>
      <protection locked="0"/>
    </xf>
    <xf numFmtId="0" fontId="2" fillId="0" borderId="0" xfId="0" applyFont="1" applyFill="1" applyBorder="1">
      <alignment vertical="center"/>
    </xf>
    <xf numFmtId="0" fontId="2" fillId="0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2" fillId="2" borderId="0" xfId="0" applyFont="1" applyFill="1" applyBorder="1" applyAlignment="1">
      <alignment horizontal="left" vertical="center"/>
    </xf>
    <xf numFmtId="0" fontId="13" fillId="0" borderId="35" xfId="0" applyFont="1" applyFill="1" applyBorder="1" applyAlignment="1" applyProtection="1">
      <alignment horizontal="center" vertical="center"/>
    </xf>
    <xf numFmtId="49" fontId="13" fillId="0" borderId="15" xfId="0" applyNumberFormat="1" applyFont="1" applyFill="1" applyBorder="1" applyAlignment="1" applyProtection="1">
      <alignment horizontal="left" vertical="center"/>
    </xf>
    <xf numFmtId="0" fontId="2" fillId="2" borderId="0" xfId="0" applyFont="1" applyFill="1" applyBorder="1">
      <alignment vertical="center"/>
    </xf>
    <xf numFmtId="14" fontId="2" fillId="3" borderId="15" xfId="0" applyNumberFormat="1" applyFont="1" applyFill="1" applyBorder="1" applyAlignment="1" applyProtection="1">
      <alignment horizontal="left" vertical="center"/>
      <protection locked="0"/>
    </xf>
    <xf numFmtId="14" fontId="2" fillId="3" borderId="14" xfId="0" applyNumberFormat="1" applyFont="1" applyFill="1" applyBorder="1" applyAlignment="1" applyProtection="1">
      <alignment horizontal="left" vertical="center"/>
      <protection locked="0"/>
    </xf>
    <xf numFmtId="0" fontId="8" fillId="0" borderId="2" xfId="0" applyFont="1" applyFill="1" applyBorder="1" applyAlignment="1" applyProtection="1">
      <alignment horizontal="left" vertical="center"/>
    </xf>
    <xf numFmtId="0" fontId="8" fillId="0" borderId="5" xfId="0" applyFont="1" applyFill="1" applyBorder="1" applyAlignment="1" applyProtection="1">
      <alignment horizontal="left" vertical="center" wrapText="1"/>
    </xf>
    <xf numFmtId="0" fontId="8" fillId="0" borderId="8" xfId="0" applyFont="1" applyFill="1" applyBorder="1" applyAlignment="1" applyProtection="1">
      <alignment horizontal="left" vertical="center" wrapText="1"/>
    </xf>
    <xf numFmtId="0" fontId="8" fillId="3" borderId="10" xfId="0" applyFont="1" applyFill="1" applyBorder="1" applyAlignment="1" applyProtection="1">
      <alignment horizontal="center" vertical="center"/>
      <protection locked="0"/>
    </xf>
    <xf numFmtId="14" fontId="8" fillId="3" borderId="15" xfId="0" applyNumberFormat="1" applyFont="1" applyFill="1" applyBorder="1" applyAlignment="1" applyProtection="1">
      <alignment horizontal="center" vertical="center"/>
      <protection locked="0"/>
    </xf>
    <xf numFmtId="0" fontId="8" fillId="3" borderId="11" xfId="0" applyFont="1" applyFill="1" applyBorder="1" applyAlignment="1" applyProtection="1">
      <alignment horizontal="left" vertical="center"/>
      <protection locked="0"/>
    </xf>
    <xf numFmtId="0" fontId="8" fillId="3" borderId="11" xfId="0" applyFont="1" applyFill="1" applyBorder="1" applyAlignment="1" applyProtection="1">
      <alignment horizontal="center" vertical="center"/>
    </xf>
    <xf numFmtId="0" fontId="8" fillId="0" borderId="11" xfId="0" applyFont="1" applyFill="1" applyBorder="1" applyAlignment="1" applyProtection="1">
      <alignment horizontal="center" vertical="center"/>
      <protection locked="0"/>
    </xf>
    <xf numFmtId="0" fontId="8" fillId="0" borderId="35" xfId="0" applyFont="1" applyFill="1" applyBorder="1" applyAlignment="1" applyProtection="1">
      <alignment horizontal="center" vertical="center"/>
      <protection locked="0"/>
    </xf>
    <xf numFmtId="49" fontId="8" fillId="0" borderId="5" xfId="2" applyNumberFormat="1" applyFont="1" applyBorder="1" applyAlignment="1" applyProtection="1">
      <alignment horizontal="left" vertical="center"/>
      <protection locked="0"/>
    </xf>
    <xf numFmtId="49" fontId="8" fillId="0" borderId="15" xfId="0" applyNumberFormat="1" applyFont="1" applyFill="1" applyBorder="1" applyAlignment="1" applyProtection="1">
      <alignment horizontal="left" vertical="center"/>
      <protection locked="0"/>
    </xf>
    <xf numFmtId="14" fontId="8" fillId="3" borderId="11" xfId="0" applyNumberFormat="1" applyFont="1" applyFill="1" applyBorder="1" applyAlignment="1" applyProtection="1">
      <alignment horizontal="center" vertical="center"/>
      <protection locked="0"/>
    </xf>
    <xf numFmtId="176" fontId="8" fillId="3" borderId="11" xfId="0" applyNumberFormat="1" applyFont="1" applyFill="1" applyBorder="1" applyAlignment="1" applyProtection="1">
      <alignment horizontal="center" vertical="center"/>
      <protection locked="0"/>
    </xf>
    <xf numFmtId="0" fontId="8" fillId="3" borderId="5" xfId="0" applyFont="1" applyFill="1" applyBorder="1" applyAlignment="1" applyProtection="1">
      <alignment horizontal="left" vertical="center"/>
      <protection locked="0"/>
    </xf>
    <xf numFmtId="0" fontId="8" fillId="0" borderId="5" xfId="0" applyFont="1" applyFill="1" applyBorder="1" applyAlignment="1" applyProtection="1">
      <alignment horizontal="center" vertical="center"/>
      <protection locked="0"/>
    </xf>
    <xf numFmtId="0" fontId="8" fillId="0" borderId="33" xfId="0" applyFont="1" applyFill="1" applyBorder="1" applyAlignment="1" applyProtection="1">
      <alignment horizontal="center" vertical="center"/>
      <protection locked="0"/>
    </xf>
    <xf numFmtId="49" fontId="8" fillId="0" borderId="13" xfId="0" applyNumberFormat="1" applyFont="1" applyFill="1" applyBorder="1" applyAlignment="1" applyProtection="1">
      <alignment horizontal="left" vertical="center"/>
      <protection locked="0"/>
    </xf>
    <xf numFmtId="14" fontId="8" fillId="3" borderId="5" xfId="0" applyNumberFormat="1" applyFont="1" applyFill="1" applyBorder="1" applyAlignment="1" applyProtection="1">
      <alignment horizontal="center" vertical="center"/>
      <protection locked="0"/>
    </xf>
    <xf numFmtId="176" fontId="8" fillId="3" borderId="5" xfId="0" applyNumberFormat="1" applyFont="1" applyFill="1" applyBorder="1" applyAlignment="1" applyProtection="1">
      <alignment horizontal="center" vertical="center"/>
      <protection locked="0"/>
    </xf>
    <xf numFmtId="14" fontId="8" fillId="3" borderId="5" xfId="0" applyNumberFormat="1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horizontal="right" vertical="center"/>
      <protection locked="0"/>
    </xf>
    <xf numFmtId="0" fontId="20" fillId="0" borderId="0" xfId="1" applyFont="1" applyFill="1" applyAlignment="1" applyProtection="1">
      <alignment horizontal="left" vertical="center"/>
      <protection locked="0"/>
    </xf>
    <xf numFmtId="49" fontId="8" fillId="0" borderId="0" xfId="0" applyNumberFormat="1" applyFont="1" applyFill="1" applyAlignment="1" applyProtection="1">
      <alignment horizontal="left" vertical="center"/>
      <protection locked="0"/>
    </xf>
    <xf numFmtId="0" fontId="8" fillId="3" borderId="7" xfId="0" applyFont="1" applyFill="1" applyBorder="1" applyAlignment="1" applyProtection="1">
      <alignment horizontal="center" vertical="center"/>
      <protection locked="0"/>
    </xf>
    <xf numFmtId="14" fontId="8" fillId="3" borderId="8" xfId="0" applyNumberFormat="1" applyFont="1" applyFill="1" applyBorder="1" applyAlignment="1" applyProtection="1">
      <alignment horizontal="center" vertical="center"/>
      <protection locked="0"/>
    </xf>
    <xf numFmtId="0" fontId="8" fillId="3" borderId="8" xfId="0" applyFont="1" applyFill="1" applyBorder="1" applyAlignment="1" applyProtection="1">
      <alignment horizontal="left" vertical="center"/>
      <protection locked="0"/>
    </xf>
    <xf numFmtId="0" fontId="8" fillId="3" borderId="8" xfId="0" applyFont="1" applyFill="1" applyBorder="1" applyAlignment="1" applyProtection="1">
      <alignment horizontal="center" vertical="center"/>
    </xf>
    <xf numFmtId="0" fontId="8" fillId="0" borderId="8" xfId="0" applyFont="1" applyFill="1" applyBorder="1" applyAlignment="1" applyProtection="1">
      <alignment horizontal="center" vertical="center"/>
      <protection locked="0"/>
    </xf>
    <xf numFmtId="0" fontId="8" fillId="0" borderId="22" xfId="0" applyFont="1" applyFill="1" applyBorder="1" applyAlignment="1" applyProtection="1">
      <alignment horizontal="center" vertical="center"/>
      <protection locked="0"/>
    </xf>
    <xf numFmtId="49" fontId="8" fillId="0" borderId="8" xfId="2" applyNumberFormat="1" applyFont="1" applyBorder="1" applyAlignment="1" applyProtection="1">
      <alignment horizontal="left" vertical="center"/>
      <protection locked="0"/>
    </xf>
    <xf numFmtId="49" fontId="8" fillId="0" borderId="14" xfId="0" applyNumberFormat="1" applyFont="1" applyFill="1" applyBorder="1" applyAlignment="1" applyProtection="1">
      <alignment horizontal="left" vertical="center"/>
      <protection locked="0"/>
    </xf>
    <xf numFmtId="14" fontId="8" fillId="3" borderId="8" xfId="0" applyNumberFormat="1" applyFont="1" applyFill="1" applyBorder="1" applyAlignment="1" applyProtection="1">
      <alignment horizontal="left" vertical="center"/>
      <protection locked="0"/>
    </xf>
    <xf numFmtId="176" fontId="8" fillId="3" borderId="8" xfId="0" applyNumberFormat="1" applyFont="1" applyFill="1" applyBorder="1" applyAlignment="1" applyProtection="1">
      <alignment horizontal="center" vertical="center"/>
      <protection locked="0"/>
    </xf>
    <xf numFmtId="0" fontId="8" fillId="3" borderId="11" xfId="0" applyFont="1" applyFill="1" applyBorder="1" applyAlignment="1" applyProtection="1">
      <alignment horizontal="left" vertical="center"/>
    </xf>
    <xf numFmtId="0" fontId="11" fillId="3" borderId="0" xfId="0" applyFont="1" applyFill="1" applyBorder="1" applyAlignment="1" applyProtection="1">
      <alignment horizontal="left" vertical="center"/>
      <protection locked="0"/>
    </xf>
    <xf numFmtId="0" fontId="8" fillId="3" borderId="8" xfId="0" applyFont="1" applyFill="1" applyBorder="1" applyAlignment="1" applyProtection="1">
      <alignment horizontal="left" vertical="center"/>
    </xf>
    <xf numFmtId="0" fontId="2" fillId="3" borderId="0" xfId="0" applyNumberFormat="1" applyFont="1" applyFill="1" applyAlignment="1" applyProtection="1">
      <alignment horizontal="left" vertical="center"/>
      <protection locked="0"/>
    </xf>
    <xf numFmtId="0" fontId="2" fillId="4" borderId="30" xfId="0" applyFont="1" applyFill="1" applyBorder="1" applyAlignment="1" applyProtection="1">
      <alignment vertical="center"/>
      <protection locked="0"/>
    </xf>
    <xf numFmtId="0" fontId="13" fillId="0" borderId="12" xfId="0" applyFont="1" applyFill="1" applyBorder="1" applyAlignment="1" applyProtection="1">
      <alignment horizontal="left" vertical="center" wrapText="1"/>
    </xf>
    <xf numFmtId="0" fontId="8" fillId="3" borderId="12" xfId="0" applyFont="1" applyFill="1" applyBorder="1" applyAlignment="1" applyProtection="1">
      <alignment horizontal="left" vertical="center"/>
      <protection locked="0"/>
    </xf>
    <xf numFmtId="0" fontId="8" fillId="3" borderId="6" xfId="0" applyFont="1" applyFill="1" applyBorder="1" applyAlignment="1" applyProtection="1">
      <alignment horizontal="left" vertical="center"/>
      <protection locked="0"/>
    </xf>
    <xf numFmtId="0" fontId="8" fillId="3" borderId="9" xfId="0" applyFont="1" applyFill="1" applyBorder="1" applyAlignment="1" applyProtection="1">
      <alignment horizontal="left" vertical="center"/>
      <protection locked="0"/>
    </xf>
    <xf numFmtId="0" fontId="2" fillId="4" borderId="30" xfId="0" applyFont="1" applyFill="1" applyBorder="1" applyProtection="1">
      <alignment vertical="center"/>
      <protection locked="0"/>
    </xf>
    <xf numFmtId="14" fontId="2" fillId="4" borderId="5" xfId="0" applyNumberFormat="1" applyFont="1" applyFill="1" applyBorder="1" applyAlignment="1" applyProtection="1">
      <alignment horizontal="center" vertical="center"/>
      <protection locked="0"/>
    </xf>
    <xf numFmtId="0" fontId="2" fillId="4" borderId="5" xfId="0" applyFont="1" applyFill="1" applyBorder="1" applyAlignment="1" applyProtection="1">
      <alignment horizontal="center" vertical="center" wrapText="1"/>
      <protection locked="0"/>
    </xf>
    <xf numFmtId="0" fontId="2" fillId="4" borderId="5" xfId="0" applyFont="1" applyFill="1" applyBorder="1" applyAlignment="1" applyProtection="1">
      <alignment horizontal="left" vertical="center"/>
      <protection locked="0"/>
    </xf>
    <xf numFmtId="0" fontId="2" fillId="4" borderId="5" xfId="0" applyFont="1" applyFill="1" applyBorder="1" applyAlignment="1" applyProtection="1">
      <alignment horizontal="left" vertical="center" wrapText="1"/>
      <protection locked="0"/>
    </xf>
    <xf numFmtId="0" fontId="2" fillId="4" borderId="6" xfId="0" applyFont="1" applyFill="1" applyBorder="1" applyAlignment="1" applyProtection="1">
      <alignment horizontal="left" vertical="center" wrapText="1"/>
      <protection locked="0"/>
    </xf>
    <xf numFmtId="0" fontId="8" fillId="0" borderId="8" xfId="0" applyFont="1" applyFill="1" applyBorder="1" applyAlignment="1" applyProtection="1">
      <alignment horizontal="left" vertical="center" wrapText="1"/>
      <protection locked="0"/>
    </xf>
    <xf numFmtId="49" fontId="8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35" xfId="0" applyFont="1" applyFill="1" applyBorder="1" applyAlignment="1" applyProtection="1">
      <alignment horizontal="left" vertical="center" wrapText="1"/>
    </xf>
    <xf numFmtId="0" fontId="2" fillId="3" borderId="37" xfId="0" applyFont="1" applyFill="1" applyBorder="1" applyAlignment="1" applyProtection="1">
      <alignment horizontal="left" vertical="center"/>
      <protection locked="0"/>
    </xf>
    <xf numFmtId="0" fontId="2" fillId="4" borderId="34" xfId="0" applyFont="1" applyFill="1" applyBorder="1" applyAlignment="1" applyProtection="1">
      <alignment horizontal="center" vertical="center"/>
      <protection locked="0"/>
    </xf>
    <xf numFmtId="0" fontId="2" fillId="4" borderId="5" xfId="0" applyFont="1" applyFill="1" applyBorder="1" applyAlignment="1" applyProtection="1">
      <alignment horizontal="center" vertical="center"/>
      <protection locked="0"/>
    </xf>
    <xf numFmtId="0" fontId="2" fillId="4" borderId="33" xfId="0" applyFont="1" applyFill="1" applyBorder="1" applyAlignment="1" applyProtection="1">
      <alignment horizontal="center" vertical="center"/>
      <protection locked="0"/>
    </xf>
    <xf numFmtId="49" fontId="2" fillId="5" borderId="5" xfId="0" applyNumberFormat="1" applyFont="1" applyFill="1" applyBorder="1" applyAlignment="1" applyProtection="1">
      <alignment horizontal="center" vertical="center" wrapText="1"/>
      <protection locked="0"/>
    </xf>
    <xf numFmtId="0" fontId="2" fillId="5" borderId="5" xfId="0" applyFont="1" applyFill="1" applyBorder="1" applyAlignment="1" applyProtection="1">
      <alignment horizontal="center" vertical="center" wrapText="1"/>
      <protection locked="0"/>
    </xf>
    <xf numFmtId="14" fontId="13" fillId="3" borderId="11" xfId="0" applyNumberFormat="1" applyFont="1" applyFill="1" applyBorder="1" applyAlignment="1" applyProtection="1">
      <alignment horizontal="center" vertical="center"/>
    </xf>
    <xf numFmtId="0" fontId="2" fillId="5" borderId="33" xfId="0" applyFont="1" applyFill="1" applyBorder="1" applyAlignment="1" applyProtection="1">
      <alignment horizontal="center" vertical="center" wrapText="1"/>
      <protection locked="0"/>
    </xf>
    <xf numFmtId="49" fontId="13" fillId="0" borderId="11" xfId="2" applyNumberFormat="1" applyFont="1" applyBorder="1" applyAlignment="1" applyProtection="1">
      <alignment horizontal="left" vertical="center"/>
      <protection locked="0"/>
    </xf>
    <xf numFmtId="0" fontId="2" fillId="0" borderId="39" xfId="0" applyFont="1" applyFill="1" applyBorder="1" applyAlignment="1" applyProtection="1">
      <alignment horizontal="left" vertical="center"/>
      <protection locked="0"/>
    </xf>
    <xf numFmtId="14" fontId="2" fillId="4" borderId="5" xfId="0" applyNumberFormat="1" applyFont="1" applyFill="1" applyBorder="1" applyAlignment="1" applyProtection="1">
      <alignment horizontal="center" vertical="center" wrapText="1"/>
      <protection locked="0"/>
    </xf>
    <xf numFmtId="14" fontId="8" fillId="3" borderId="11" xfId="0" applyNumberFormat="1" applyFont="1" applyFill="1" applyBorder="1" applyAlignment="1" applyProtection="1">
      <alignment horizontal="left" vertical="center"/>
    </xf>
    <xf numFmtId="14" fontId="8" fillId="3" borderId="8" xfId="0" applyNumberFormat="1" applyFont="1" applyFill="1" applyBorder="1" applyAlignment="1" applyProtection="1">
      <alignment horizontal="left" vertical="center"/>
    </xf>
    <xf numFmtId="0" fontId="2" fillId="2" borderId="8" xfId="0" applyFont="1" applyFill="1" applyBorder="1" applyAlignment="1" applyProtection="1">
      <alignment horizontal="center" vertical="center"/>
      <protection locked="0"/>
    </xf>
    <xf numFmtId="0" fontId="17" fillId="3" borderId="0" xfId="0" applyFont="1" applyFill="1" applyAlignment="1" applyProtection="1">
      <protection locked="0"/>
    </xf>
    <xf numFmtId="0" fontId="21" fillId="3" borderId="0" xfId="1" applyFont="1" applyFill="1" applyAlignment="1" applyProtection="1">
      <alignment vertical="center"/>
      <protection locked="0"/>
    </xf>
    <xf numFmtId="49" fontId="16" fillId="3" borderId="0" xfId="0" applyNumberFormat="1" applyFont="1" applyFill="1" applyAlignment="1" applyProtection="1">
      <alignment horizontal="left" vertical="center"/>
      <protection locked="0"/>
    </xf>
    <xf numFmtId="49" fontId="2" fillId="4" borderId="31" xfId="0" applyNumberFormat="1" applyFont="1" applyFill="1" applyBorder="1" applyAlignment="1" applyProtection="1">
      <alignment vertical="center"/>
      <protection locked="0"/>
    </xf>
    <xf numFmtId="49" fontId="13" fillId="0" borderId="35" xfId="0" applyNumberFormat="1" applyFont="1" applyFill="1" applyBorder="1" applyAlignment="1" applyProtection="1">
      <alignment horizontal="center" vertical="center"/>
    </xf>
    <xf numFmtId="49" fontId="8" fillId="0" borderId="35" xfId="0" applyNumberFormat="1" applyFont="1" applyFill="1" applyBorder="1" applyAlignment="1" applyProtection="1">
      <alignment horizontal="center" vertical="center"/>
      <protection locked="0"/>
    </xf>
    <xf numFmtId="49" fontId="8" fillId="0" borderId="33" xfId="0" applyNumberFormat="1" applyFont="1" applyFill="1" applyBorder="1" applyAlignment="1" applyProtection="1">
      <alignment horizontal="center" vertical="center"/>
      <protection locked="0"/>
    </xf>
    <xf numFmtId="49" fontId="8" fillId="0" borderId="22" xfId="0" applyNumberFormat="1" applyFont="1" applyFill="1" applyBorder="1" applyAlignment="1" applyProtection="1">
      <alignment horizontal="center" vertical="center"/>
      <protection locked="0"/>
    </xf>
    <xf numFmtId="49" fontId="2" fillId="3" borderId="0" xfId="0" applyNumberFormat="1" applyFont="1" applyFill="1" applyProtection="1">
      <alignment vertical="center"/>
      <protection locked="0"/>
    </xf>
    <xf numFmtId="49" fontId="2" fillId="0" borderId="11" xfId="0" applyNumberFormat="1" applyFont="1" applyFill="1" applyBorder="1" applyAlignment="1" applyProtection="1">
      <alignment horizontal="center" vertical="center"/>
      <protection locked="0"/>
    </xf>
    <xf numFmtId="49" fontId="2" fillId="0" borderId="8" xfId="0" applyNumberFormat="1" applyFont="1" applyFill="1" applyBorder="1" applyAlignment="1" applyProtection="1">
      <alignment horizontal="center" vertical="center"/>
      <protection locked="0"/>
    </xf>
    <xf numFmtId="49" fontId="2" fillId="4" borderId="13" xfId="0" applyNumberFormat="1" applyFont="1" applyFill="1" applyBorder="1" applyAlignment="1" applyProtection="1">
      <alignment horizontal="center" vertical="center"/>
      <protection locked="0"/>
    </xf>
    <xf numFmtId="49" fontId="8" fillId="0" borderId="33" xfId="0" applyNumberFormat="1" applyFont="1" applyFill="1" applyBorder="1" applyAlignment="1" applyProtection="1">
      <alignment horizontal="center" vertical="center" wrapText="1"/>
      <protection locked="0"/>
    </xf>
    <xf numFmtId="49" fontId="8" fillId="0" borderId="22" xfId="0" applyNumberFormat="1" applyFont="1" applyFill="1" applyBorder="1" applyAlignment="1" applyProtection="1">
      <alignment horizontal="center" vertical="center" wrapText="1"/>
      <protection locked="0"/>
    </xf>
    <xf numFmtId="0" fontId="2" fillId="3" borderId="12" xfId="0" applyFont="1" applyFill="1" applyBorder="1" applyAlignment="1" applyProtection="1">
      <alignment vertical="center"/>
      <protection locked="0"/>
    </xf>
    <xf numFmtId="0" fontId="2" fillId="3" borderId="6" xfId="0" applyFont="1" applyFill="1" applyBorder="1" applyAlignment="1" applyProtection="1">
      <alignment vertical="center"/>
      <protection locked="0"/>
    </xf>
    <xf numFmtId="0" fontId="2" fillId="3" borderId="9" xfId="0" applyFont="1" applyFill="1" applyBorder="1" applyAlignment="1" applyProtection="1">
      <alignment vertical="center"/>
      <protection locked="0"/>
    </xf>
    <xf numFmtId="176" fontId="8" fillId="3" borderId="35" xfId="0" applyNumberFormat="1" applyFont="1" applyFill="1" applyBorder="1" applyAlignment="1" applyProtection="1">
      <alignment horizontal="center" vertical="center"/>
      <protection locked="0"/>
    </xf>
    <xf numFmtId="176" fontId="8" fillId="3" borderId="33" xfId="0" applyNumberFormat="1" applyFont="1" applyFill="1" applyBorder="1" applyAlignment="1" applyProtection="1">
      <alignment horizontal="center" vertical="center"/>
      <protection locked="0"/>
    </xf>
    <xf numFmtId="176" fontId="8" fillId="3" borderId="22" xfId="0" applyNumberFormat="1" applyFont="1" applyFill="1" applyBorder="1" applyAlignment="1" applyProtection="1">
      <alignment horizontal="center" vertical="center"/>
      <protection locked="0"/>
    </xf>
    <xf numFmtId="0" fontId="13" fillId="0" borderId="25" xfId="0" applyFont="1" applyFill="1" applyBorder="1" applyAlignment="1" applyProtection="1">
      <alignment horizontal="left" vertical="center" wrapText="1"/>
    </xf>
    <xf numFmtId="0" fontId="8" fillId="0" borderId="26" xfId="0" applyFont="1" applyFill="1" applyBorder="1" applyAlignment="1" applyProtection="1">
      <alignment horizontal="left" vertical="center" wrapText="1"/>
    </xf>
    <xf numFmtId="0" fontId="8" fillId="0" borderId="27" xfId="0" applyFont="1" applyFill="1" applyBorder="1" applyAlignment="1" applyProtection="1">
      <alignment horizontal="left" vertical="center" wrapText="1"/>
    </xf>
    <xf numFmtId="49" fontId="15" fillId="3" borderId="0" xfId="1" applyNumberFormat="1" applyFont="1" applyFill="1" applyAlignment="1" applyProtection="1">
      <alignment vertical="center"/>
      <protection locked="0"/>
    </xf>
    <xf numFmtId="49" fontId="18" fillId="3" borderId="0" xfId="0" applyNumberFormat="1" applyFont="1" applyFill="1" applyProtection="1">
      <alignment vertical="center"/>
      <protection locked="0"/>
    </xf>
    <xf numFmtId="49" fontId="2" fillId="5" borderId="32" xfId="0" applyNumberFormat="1" applyFont="1" applyFill="1" applyBorder="1" applyAlignment="1" applyProtection="1">
      <alignment vertical="center"/>
      <protection locked="0"/>
    </xf>
    <xf numFmtId="49" fontId="8" fillId="3" borderId="11" xfId="0" applyNumberFormat="1" applyFont="1" applyFill="1" applyBorder="1" applyAlignment="1" applyProtection="1">
      <alignment horizontal="center" vertical="center"/>
      <protection locked="0"/>
    </xf>
    <xf numFmtId="49" fontId="8" fillId="3" borderId="38" xfId="0" applyNumberFormat="1" applyFont="1" applyFill="1" applyBorder="1" applyAlignment="1" applyProtection="1">
      <alignment horizontal="center" vertical="center"/>
      <protection locked="0"/>
    </xf>
    <xf numFmtId="49" fontId="2" fillId="0" borderId="0" xfId="0" applyNumberFormat="1" applyFont="1" applyFill="1" applyProtection="1">
      <alignment vertical="center"/>
      <protection locked="0"/>
    </xf>
    <xf numFmtId="0" fontId="2" fillId="3" borderId="24" xfId="0" applyNumberFormat="1" applyFont="1" applyFill="1" applyBorder="1" applyProtection="1">
      <alignment vertical="center"/>
      <protection locked="0"/>
    </xf>
    <xf numFmtId="0" fontId="16" fillId="3" borderId="39" xfId="0" applyFont="1" applyFill="1" applyBorder="1" applyAlignment="1" applyProtection="1">
      <alignment horizontal="left" vertical="center"/>
      <protection locked="0"/>
    </xf>
    <xf numFmtId="0" fontId="4" fillId="0" borderId="39" xfId="1" applyFont="1" applyFill="1" applyBorder="1" applyProtection="1">
      <alignment vertical="center"/>
      <protection locked="0"/>
    </xf>
    <xf numFmtId="0" fontId="10" fillId="3" borderId="52" xfId="0" applyFont="1" applyFill="1" applyBorder="1" applyProtection="1">
      <alignment vertical="center"/>
      <protection locked="0"/>
    </xf>
    <xf numFmtId="0" fontId="16" fillId="3" borderId="0" xfId="0" applyNumberFormat="1" applyFont="1" applyFill="1" applyAlignment="1" applyProtection="1">
      <alignment horizontal="left" vertical="center"/>
      <protection locked="0"/>
    </xf>
    <xf numFmtId="0" fontId="16" fillId="4" borderId="50" xfId="0" applyFont="1" applyFill="1" applyBorder="1" applyProtection="1">
      <alignment vertical="center"/>
      <protection locked="0"/>
    </xf>
    <xf numFmtId="0" fontId="16" fillId="4" borderId="50" xfId="0" applyNumberFormat="1" applyFont="1" applyFill="1" applyBorder="1" applyAlignment="1" applyProtection="1">
      <alignment horizontal="left" vertical="center"/>
      <protection locked="0"/>
    </xf>
    <xf numFmtId="0" fontId="16" fillId="3" borderId="50" xfId="0" applyFont="1" applyFill="1" applyBorder="1" applyProtection="1">
      <alignment vertical="center"/>
      <protection locked="0"/>
    </xf>
    <xf numFmtId="0" fontId="16" fillId="3" borderId="50" xfId="0" applyNumberFormat="1" applyFont="1" applyFill="1" applyBorder="1" applyAlignment="1" applyProtection="1">
      <alignment horizontal="left" vertical="center"/>
      <protection locked="0"/>
    </xf>
    <xf numFmtId="0" fontId="16" fillId="3" borderId="0" xfId="0" applyFont="1" applyFill="1" applyAlignment="1" applyProtection="1">
      <alignment horizontal="center" vertical="center"/>
      <protection locked="0"/>
    </xf>
    <xf numFmtId="0" fontId="15" fillId="3" borderId="0" xfId="1" applyFont="1" applyFill="1" applyAlignment="1" applyProtection="1">
      <alignment horizontal="left" vertical="center"/>
      <protection locked="0"/>
    </xf>
    <xf numFmtId="0" fontId="2" fillId="3" borderId="50" xfId="0" applyFont="1" applyFill="1" applyBorder="1" applyProtection="1">
      <alignment vertical="center"/>
      <protection locked="0"/>
    </xf>
    <xf numFmtId="0" fontId="8" fillId="3" borderId="0" xfId="0" applyFont="1" applyFill="1" applyAlignment="1" applyProtection="1">
      <alignment horizontal="left" vertical="center"/>
      <protection locked="0"/>
    </xf>
    <xf numFmtId="0" fontId="23" fillId="3" borderId="0" xfId="0" applyFont="1" applyFill="1" applyProtection="1">
      <alignment vertical="center"/>
      <protection locked="0"/>
    </xf>
    <xf numFmtId="0" fontId="8" fillId="3" borderId="0" xfId="0" applyNumberFormat="1" applyFont="1" applyFill="1" applyAlignment="1" applyProtection="1">
      <alignment horizontal="left" vertical="center"/>
      <protection locked="0"/>
    </xf>
    <xf numFmtId="49" fontId="8" fillId="3" borderId="0" xfId="0" applyNumberFormat="1" applyFont="1" applyFill="1" applyAlignment="1" applyProtection="1">
      <alignment horizontal="left" vertical="center"/>
      <protection locked="0"/>
    </xf>
    <xf numFmtId="0" fontId="18" fillId="3" borderId="0" xfId="0" applyFont="1" applyFill="1" applyProtection="1">
      <alignment vertical="center"/>
      <protection locked="0"/>
    </xf>
    <xf numFmtId="0" fontId="24" fillId="3" borderId="0" xfId="0" applyFont="1" applyFill="1" applyProtection="1">
      <alignment vertical="center"/>
      <protection locked="0"/>
    </xf>
    <xf numFmtId="0" fontId="25" fillId="3" borderId="0" xfId="0" applyFont="1" applyFill="1" applyProtection="1">
      <alignment vertical="center"/>
      <protection locked="0"/>
    </xf>
    <xf numFmtId="0" fontId="25" fillId="3" borderId="0" xfId="0" applyFont="1" applyFill="1" applyAlignment="1" applyProtection="1">
      <alignment horizontal="left" vertical="center"/>
      <protection locked="0"/>
    </xf>
    <xf numFmtId="0" fontId="25" fillId="0" borderId="0" xfId="0" applyFont="1" applyFill="1" applyProtection="1">
      <alignment vertical="center"/>
      <protection locked="0"/>
    </xf>
    <xf numFmtId="0" fontId="25" fillId="0" borderId="0" xfId="0" applyFont="1">
      <alignment vertical="center"/>
    </xf>
    <xf numFmtId="0" fontId="25" fillId="3" borderId="0" xfId="0" applyFont="1" applyFill="1" applyAlignment="1" applyProtection="1">
      <alignment horizontal="center" vertical="center"/>
      <protection locked="0"/>
    </xf>
    <xf numFmtId="49" fontId="8" fillId="0" borderId="0" xfId="0" applyNumberFormat="1" applyFont="1" applyFill="1" applyProtection="1">
      <alignment vertical="center"/>
      <protection locked="0"/>
    </xf>
    <xf numFmtId="0" fontId="18" fillId="3" borderId="0" xfId="0" applyFont="1" applyFill="1" applyAlignment="1" applyProtection="1">
      <alignment horizontal="left" vertical="center"/>
      <protection locked="0"/>
    </xf>
    <xf numFmtId="0" fontId="26" fillId="3" borderId="0" xfId="0" applyFont="1" applyFill="1" applyAlignment="1" applyProtection="1">
      <alignment horizontal="left" vertical="center"/>
      <protection locked="0"/>
    </xf>
    <xf numFmtId="0" fontId="18" fillId="3" borderId="0" xfId="0" applyFont="1" applyFill="1" applyAlignment="1" applyProtection="1">
      <alignment vertical="center"/>
      <protection locked="0"/>
    </xf>
    <xf numFmtId="0" fontId="26" fillId="3" borderId="0" xfId="0" applyFont="1" applyFill="1" applyAlignment="1" applyProtection="1">
      <alignment vertical="center"/>
      <protection locked="0"/>
    </xf>
    <xf numFmtId="0" fontId="2" fillId="4" borderId="34" xfId="0" applyFont="1" applyFill="1" applyBorder="1" applyAlignment="1" applyProtection="1">
      <alignment horizontal="center" vertical="center"/>
      <protection locked="0"/>
    </xf>
    <xf numFmtId="0" fontId="2" fillId="4" borderId="33" xfId="0" applyFont="1" applyFill="1" applyBorder="1" applyAlignment="1" applyProtection="1">
      <alignment horizontal="center" vertical="center"/>
      <protection locked="0"/>
    </xf>
    <xf numFmtId="0" fontId="2" fillId="4" borderId="31" xfId="0" applyFont="1" applyFill="1" applyBorder="1" applyAlignment="1" applyProtection="1">
      <alignment horizontal="left" vertical="center"/>
      <protection locked="0"/>
    </xf>
    <xf numFmtId="0" fontId="2" fillId="2" borderId="31" xfId="0" applyFont="1" applyFill="1" applyBorder="1" applyAlignment="1" applyProtection="1">
      <alignment horizontal="center" vertical="center"/>
      <protection locked="0"/>
    </xf>
    <xf numFmtId="0" fontId="2" fillId="2" borderId="34" xfId="0" applyFont="1" applyFill="1" applyBorder="1" applyAlignment="1" applyProtection="1">
      <alignment horizontal="center" vertical="center"/>
      <protection locked="0"/>
    </xf>
    <xf numFmtId="0" fontId="2" fillId="3" borderId="0" xfId="2" applyFont="1" applyFill="1" applyAlignment="1" applyProtection="1">
      <alignment horizontal="left" vertical="center"/>
      <protection locked="0"/>
    </xf>
    <xf numFmtId="0" fontId="2" fillId="3" borderId="0" xfId="2" applyFont="1" applyFill="1" applyProtection="1">
      <alignment vertical="center"/>
      <protection locked="0"/>
    </xf>
    <xf numFmtId="49" fontId="2" fillId="3" borderId="0" xfId="2" applyNumberFormat="1" applyFont="1" applyFill="1" applyAlignment="1" applyProtection="1">
      <alignment horizontal="left" vertical="center"/>
      <protection locked="0"/>
    </xf>
    <xf numFmtId="0" fontId="8" fillId="3" borderId="0" xfId="2" applyFont="1" applyFill="1" applyProtection="1">
      <alignment vertical="center"/>
      <protection locked="0"/>
    </xf>
    <xf numFmtId="49" fontId="8" fillId="3" borderId="0" xfId="2" applyNumberFormat="1" applyFont="1" applyFill="1" applyAlignment="1" applyProtection="1">
      <alignment horizontal="left" vertical="center"/>
      <protection locked="0"/>
    </xf>
    <xf numFmtId="49" fontId="2" fillId="3" borderId="0" xfId="2" applyNumberFormat="1" applyFont="1" applyFill="1" applyAlignment="1" applyProtection="1">
      <alignment horizontal="center" vertical="center"/>
      <protection locked="0"/>
    </xf>
    <xf numFmtId="0" fontId="8" fillId="6" borderId="50" xfId="2" applyFont="1" applyFill="1" applyBorder="1" applyAlignment="1" applyProtection="1">
      <alignment horizontal="center" vertical="center"/>
      <protection locked="0"/>
    </xf>
    <xf numFmtId="49" fontId="2" fillId="6" borderId="56" xfId="2" applyNumberFormat="1" applyFont="1" applyFill="1" applyBorder="1" applyAlignment="1" applyProtection="1">
      <alignment horizontal="center" vertical="center"/>
      <protection locked="0"/>
    </xf>
    <xf numFmtId="49" fontId="2" fillId="6" borderId="50" xfId="2" applyNumberFormat="1" applyFont="1" applyFill="1" applyBorder="1" applyAlignment="1" applyProtection="1">
      <alignment horizontal="center" vertical="center" wrapText="1"/>
      <protection locked="0"/>
    </xf>
    <xf numFmtId="0" fontId="8" fillId="6" borderId="54" xfId="2" applyFont="1" applyFill="1" applyBorder="1" applyAlignment="1" applyProtection="1">
      <alignment horizontal="center" vertical="center" wrapText="1"/>
      <protection locked="0"/>
    </xf>
    <xf numFmtId="49" fontId="2" fillId="7" borderId="54" xfId="2" applyNumberFormat="1" applyFont="1" applyFill="1" applyBorder="1" applyAlignment="1" applyProtection="1">
      <alignment horizontal="center" vertical="center" wrapText="1"/>
      <protection locked="0"/>
    </xf>
    <xf numFmtId="0" fontId="2" fillId="6" borderId="50" xfId="2" applyFont="1" applyFill="1" applyBorder="1" applyAlignment="1" applyProtection="1">
      <alignment horizontal="center" vertical="center" wrapText="1"/>
      <protection locked="0"/>
    </xf>
    <xf numFmtId="49" fontId="2" fillId="8" borderId="54" xfId="2" applyNumberFormat="1" applyFont="1" applyFill="1" applyBorder="1" applyAlignment="1" applyProtection="1">
      <alignment horizontal="center" vertical="center" wrapText="1"/>
      <protection locked="0"/>
    </xf>
    <xf numFmtId="49" fontId="2" fillId="7" borderId="50" xfId="2" applyNumberFormat="1" applyFont="1" applyFill="1" applyBorder="1" applyAlignment="1" applyProtection="1">
      <alignment horizontal="center" vertical="center" wrapText="1"/>
      <protection locked="0"/>
    </xf>
    <xf numFmtId="49" fontId="2" fillId="8" borderId="50" xfId="2" applyNumberFormat="1" applyFont="1" applyFill="1" applyBorder="1" applyAlignment="1" applyProtection="1">
      <alignment horizontal="center" vertical="center" wrapText="1"/>
      <protection locked="0"/>
    </xf>
    <xf numFmtId="0" fontId="2" fillId="8" borderId="50" xfId="2" applyFont="1" applyFill="1" applyBorder="1" applyAlignment="1" applyProtection="1">
      <alignment horizontal="center" vertical="center" wrapText="1"/>
      <protection locked="0"/>
    </xf>
    <xf numFmtId="49" fontId="2" fillId="7" borderId="50" xfId="2" applyNumberFormat="1" applyFont="1" applyFill="1" applyBorder="1" applyAlignment="1" applyProtection="1">
      <alignment horizontal="center" vertical="center"/>
      <protection locked="0"/>
    </xf>
    <xf numFmtId="0" fontId="2" fillId="8" borderId="50" xfId="2" applyFont="1" applyFill="1" applyBorder="1" applyProtection="1">
      <alignment vertical="center"/>
      <protection locked="0"/>
    </xf>
    <xf numFmtId="0" fontId="6" fillId="6" borderId="50" xfId="2" applyFont="1" applyFill="1" applyBorder="1" applyAlignment="1" applyProtection="1">
      <alignment horizontal="center" vertical="center"/>
      <protection locked="0"/>
    </xf>
    <xf numFmtId="49" fontId="6" fillId="6" borderId="50" xfId="2" applyNumberFormat="1" applyFont="1" applyFill="1" applyBorder="1" applyAlignment="1" applyProtection="1">
      <alignment horizontal="center" vertical="center" wrapText="1"/>
      <protection locked="0"/>
    </xf>
    <xf numFmtId="49" fontId="6" fillId="6" borderId="53" xfId="2" applyNumberFormat="1" applyFont="1" applyFill="1" applyBorder="1" applyAlignment="1" applyProtection="1">
      <alignment horizontal="center" vertical="center"/>
      <protection locked="0"/>
    </xf>
    <xf numFmtId="0" fontId="29" fillId="6" borderId="50" xfId="2" applyFont="1" applyFill="1" applyBorder="1" applyAlignment="1" applyProtection="1">
      <alignment horizontal="center" vertical="center"/>
      <protection locked="0"/>
    </xf>
    <xf numFmtId="0" fontId="29" fillId="6" borderId="50" xfId="2" applyFont="1" applyFill="1" applyBorder="1" applyProtection="1">
      <alignment vertical="center"/>
      <protection locked="0"/>
    </xf>
    <xf numFmtId="49" fontId="6" fillId="8" borderId="50" xfId="2" applyNumberFormat="1" applyFont="1" applyFill="1" applyBorder="1" applyAlignment="1" applyProtection="1">
      <alignment horizontal="center" vertical="center" wrapText="1"/>
      <protection locked="0"/>
    </xf>
    <xf numFmtId="49" fontId="6" fillId="7" borderId="50" xfId="2" applyNumberFormat="1" applyFont="1" applyFill="1" applyBorder="1" applyAlignment="1" applyProtection="1">
      <alignment horizontal="center" vertical="center" wrapText="1"/>
      <protection locked="0"/>
    </xf>
    <xf numFmtId="0" fontId="6" fillId="6" borderId="50" xfId="2" applyFont="1" applyFill="1" applyBorder="1" applyAlignment="1" applyProtection="1">
      <alignment horizontal="center" vertical="center" wrapText="1"/>
      <protection locked="0"/>
    </xf>
    <xf numFmtId="49" fontId="6" fillId="8" borderId="50" xfId="2" applyNumberFormat="1" applyFont="1" applyFill="1" applyBorder="1" applyProtection="1">
      <alignment vertical="center"/>
      <protection locked="0"/>
    </xf>
    <xf numFmtId="0" fontId="6" fillId="7" borderId="50" xfId="2" applyFont="1" applyFill="1" applyBorder="1" applyAlignment="1" applyProtection="1">
      <alignment horizontal="center" vertical="center"/>
      <protection locked="0"/>
    </xf>
    <xf numFmtId="0" fontId="6" fillId="8" borderId="50" xfId="2" applyFont="1" applyFill="1" applyBorder="1" applyAlignment="1" applyProtection="1">
      <alignment horizontal="center" vertical="center" wrapText="1"/>
      <protection locked="0"/>
    </xf>
    <xf numFmtId="14" fontId="30" fillId="9" borderId="50" xfId="0" applyNumberFormat="1" applyFont="1" applyFill="1" applyBorder="1" applyAlignment="1">
      <alignment horizontal="left" vertical="center"/>
    </xf>
    <xf numFmtId="0" fontId="30" fillId="9" borderId="53" xfId="0" applyFont="1" applyFill="1" applyBorder="1" applyAlignment="1">
      <alignment horizontal="left" vertical="center"/>
    </xf>
    <xf numFmtId="0" fontId="8" fillId="0" borderId="53" xfId="0" applyFont="1" applyBorder="1" applyAlignment="1">
      <alignment horizontal="left" vertical="center"/>
    </xf>
    <xf numFmtId="0" fontId="30" fillId="0" borderId="53" xfId="0" applyFont="1" applyBorder="1" applyAlignment="1">
      <alignment horizontal="left" vertical="center"/>
    </xf>
    <xf numFmtId="0" fontId="8" fillId="9" borderId="53" xfId="0" applyFont="1" applyFill="1" applyBorder="1" applyAlignment="1">
      <alignment horizontal="left" vertical="center"/>
    </xf>
    <xf numFmtId="0" fontId="2" fillId="3" borderId="50" xfId="2" applyFont="1" applyFill="1" applyBorder="1" applyAlignment="1" applyProtection="1">
      <alignment horizontal="left" vertical="center"/>
      <protection locked="0"/>
    </xf>
    <xf numFmtId="0" fontId="8" fillId="0" borderId="50" xfId="2" applyFont="1" applyBorder="1" applyAlignment="1" applyProtection="1">
      <alignment horizontal="left" vertical="center" shrinkToFit="1"/>
      <protection locked="0"/>
    </xf>
    <xf numFmtId="49" fontId="2" fillId="3" borderId="50" xfId="2" applyNumberFormat="1" applyFont="1" applyFill="1" applyBorder="1" applyAlignment="1" applyProtection="1">
      <alignment horizontal="left" vertical="center"/>
      <protection locked="0"/>
    </xf>
    <xf numFmtId="49" fontId="2" fillId="0" borderId="50" xfId="3" applyNumberFormat="1" applyFont="1" applyFill="1" applyBorder="1" applyAlignment="1" applyProtection="1">
      <alignment horizontal="left" vertical="center"/>
      <protection locked="0"/>
    </xf>
    <xf numFmtId="49" fontId="2" fillId="0" borderId="50" xfId="0" applyNumberFormat="1" applyFont="1" applyBorder="1" applyAlignment="1">
      <alignment horizontal="left" vertical="center"/>
    </xf>
    <xf numFmtId="176" fontId="2" fillId="0" borderId="50" xfId="5" applyNumberFormat="1" applyFont="1" applyBorder="1" applyAlignment="1" applyProtection="1">
      <alignment horizontal="left" vertical="center"/>
      <protection locked="0"/>
    </xf>
    <xf numFmtId="0" fontId="2" fillId="3" borderId="0" xfId="2" applyFont="1" applyFill="1" applyAlignment="1" applyProtection="1">
      <alignment horizontal="center" vertical="center"/>
      <protection locked="0"/>
    </xf>
    <xf numFmtId="14" fontId="2" fillId="3" borderId="0" xfId="2" applyNumberFormat="1" applyFont="1" applyFill="1" applyProtection="1">
      <alignment vertical="center"/>
      <protection locked="0"/>
    </xf>
    <xf numFmtId="14" fontId="30" fillId="9" borderId="53" xfId="0" applyNumberFormat="1" applyFont="1" applyFill="1" applyBorder="1" applyAlignment="1">
      <alignment horizontal="left" vertical="center"/>
    </xf>
    <xf numFmtId="14" fontId="8" fillId="0" borderId="53" xfId="0" applyNumberFormat="1" applyFont="1" applyBorder="1" applyAlignment="1">
      <alignment horizontal="left" vertical="center"/>
    </xf>
    <xf numFmtId="49" fontId="2" fillId="10" borderId="50" xfId="2" applyNumberFormat="1" applyFont="1" applyFill="1" applyBorder="1" applyAlignment="1" applyProtection="1">
      <alignment horizontal="left" vertical="center"/>
      <protection locked="0"/>
    </xf>
    <xf numFmtId="0" fontId="30" fillId="11" borderId="53" xfId="0" applyFont="1" applyFill="1" applyBorder="1" applyAlignment="1">
      <alignment horizontal="left" vertical="center"/>
    </xf>
    <xf numFmtId="0" fontId="2" fillId="10" borderId="50" xfId="2" applyFont="1" applyFill="1" applyBorder="1" applyAlignment="1" applyProtection="1">
      <alignment horizontal="left" vertical="center"/>
      <protection locked="0"/>
    </xf>
    <xf numFmtId="177" fontId="2" fillId="3" borderId="0" xfId="0" applyNumberFormat="1" applyFont="1" applyFill="1" applyAlignment="1" applyProtection="1">
      <alignment horizontal="left" vertical="center"/>
      <protection locked="0"/>
    </xf>
    <xf numFmtId="177" fontId="2" fillId="4" borderId="31" xfId="0" applyNumberFormat="1" applyFont="1" applyFill="1" applyBorder="1" applyAlignment="1" applyProtection="1">
      <alignment vertical="center"/>
      <protection locked="0"/>
    </xf>
    <xf numFmtId="177" fontId="2" fillId="4" borderId="5" xfId="0" applyNumberFormat="1" applyFont="1" applyFill="1" applyBorder="1" applyAlignment="1" applyProtection="1">
      <alignment horizontal="center" vertical="center" wrapText="1"/>
      <protection locked="0"/>
    </xf>
    <xf numFmtId="0" fontId="5" fillId="3" borderId="0" xfId="0" applyFont="1" applyFill="1" applyAlignment="1" applyProtection="1">
      <alignment horizontal="center" vertical="center"/>
      <protection locked="0"/>
    </xf>
    <xf numFmtId="0" fontId="8" fillId="0" borderId="53" xfId="0" applyFont="1" applyFill="1" applyBorder="1" applyAlignment="1">
      <alignment horizontal="left" vertical="center"/>
    </xf>
    <xf numFmtId="0" fontId="2" fillId="6" borderId="50" xfId="2" applyFont="1" applyFill="1" applyBorder="1" applyAlignment="1" applyProtection="1">
      <alignment horizontal="center" vertical="center" wrapText="1" shrinkToFit="1"/>
      <protection locked="0"/>
    </xf>
    <xf numFmtId="49" fontId="2" fillId="6" borderId="54" xfId="2" applyNumberFormat="1" applyFont="1" applyFill="1" applyBorder="1" applyAlignment="1" applyProtection="1">
      <alignment horizontal="center" vertical="center" wrapText="1" shrinkToFit="1"/>
      <protection locked="0"/>
    </xf>
    <xf numFmtId="49" fontId="2" fillId="6" borderId="50" xfId="2" applyNumberFormat="1" applyFont="1" applyFill="1" applyBorder="1" applyAlignment="1" applyProtection="1">
      <alignment horizontal="center" vertical="center" wrapText="1" shrinkToFit="1"/>
      <protection locked="0"/>
    </xf>
    <xf numFmtId="0" fontId="2" fillId="6" borderId="54" xfId="2" applyFont="1" applyFill="1" applyBorder="1" applyAlignment="1" applyProtection="1">
      <alignment horizontal="center" vertical="center" wrapText="1" shrinkToFit="1"/>
      <protection locked="0"/>
    </xf>
    <xf numFmtId="0" fontId="2" fillId="8" borderId="54" xfId="2" applyFont="1" applyFill="1" applyBorder="1" applyAlignment="1" applyProtection="1">
      <alignment horizontal="center" vertical="center" wrapText="1" shrinkToFit="1"/>
      <protection locked="0"/>
    </xf>
    <xf numFmtId="49" fontId="2" fillId="7" borderId="50" xfId="2" applyNumberFormat="1" applyFont="1" applyFill="1" applyBorder="1" applyAlignment="1" applyProtection="1">
      <alignment horizontal="center" vertical="center" wrapText="1" shrinkToFit="1"/>
      <protection locked="0"/>
    </xf>
    <xf numFmtId="49" fontId="2" fillId="8" borderId="50" xfId="2" applyNumberFormat="1" applyFont="1" applyFill="1" applyBorder="1" applyAlignment="1" applyProtection="1">
      <alignment horizontal="center" vertical="center" wrapText="1" shrinkToFit="1"/>
      <protection locked="0"/>
    </xf>
    <xf numFmtId="0" fontId="2" fillId="8" borderId="50" xfId="2" applyFont="1" applyFill="1" applyBorder="1" applyAlignment="1" applyProtection="1">
      <alignment horizontal="center" vertical="center" wrapText="1" shrinkToFit="1"/>
      <protection locked="0"/>
    </xf>
    <xf numFmtId="49" fontId="2" fillId="8" borderId="50" xfId="2" applyNumberFormat="1" applyFont="1" applyFill="1" applyBorder="1" applyAlignment="1" applyProtection="1">
      <alignment vertical="center" wrapText="1" shrinkToFit="1"/>
      <protection locked="0"/>
    </xf>
    <xf numFmtId="0" fontId="7" fillId="6" borderId="50" xfId="2" applyFont="1" applyFill="1" applyBorder="1" applyAlignment="1" applyProtection="1">
      <alignment horizontal="center" vertical="center" wrapText="1" shrinkToFit="1"/>
      <protection locked="0"/>
    </xf>
    <xf numFmtId="49" fontId="7" fillId="6" borderId="50" xfId="2" applyNumberFormat="1" applyFont="1" applyFill="1" applyBorder="1" applyAlignment="1" applyProtection="1">
      <alignment horizontal="center" vertical="center" wrapText="1" shrinkToFit="1"/>
      <protection locked="0"/>
    </xf>
    <xf numFmtId="0" fontId="7" fillId="6" borderId="50" xfId="2" applyFont="1" applyFill="1" applyBorder="1" applyAlignment="1" applyProtection="1">
      <alignment vertical="center" wrapText="1" shrinkToFit="1"/>
      <protection locked="0"/>
    </xf>
    <xf numFmtId="49" fontId="7" fillId="7" borderId="50" xfId="2" applyNumberFormat="1" applyFont="1" applyFill="1" applyBorder="1" applyAlignment="1" applyProtection="1">
      <alignment horizontal="center" vertical="center" wrapText="1" shrinkToFit="1"/>
      <protection locked="0"/>
    </xf>
    <xf numFmtId="49" fontId="7" fillId="8" borderId="50" xfId="2" applyNumberFormat="1" applyFont="1" applyFill="1" applyBorder="1" applyAlignment="1" applyProtection="1">
      <alignment horizontal="center" vertical="center" wrapText="1" shrinkToFit="1"/>
      <protection locked="0"/>
    </xf>
    <xf numFmtId="49" fontId="2" fillId="3" borderId="50" xfId="2" applyNumberFormat="1" applyFont="1" applyFill="1" applyBorder="1" applyAlignment="1" applyProtection="1">
      <alignment horizontal="left" vertical="center" shrinkToFit="1"/>
      <protection locked="0"/>
    </xf>
    <xf numFmtId="0" fontId="2" fillId="3" borderId="50" xfId="2" applyFont="1" applyFill="1" applyBorder="1" applyAlignment="1" applyProtection="1">
      <alignment horizontal="left" vertical="center" shrinkToFit="1"/>
      <protection locked="0"/>
    </xf>
    <xf numFmtId="49" fontId="2" fillId="3" borderId="50" xfId="3" applyNumberFormat="1" applyFont="1" applyFill="1" applyBorder="1" applyAlignment="1" applyProtection="1">
      <alignment horizontal="left" vertical="center" shrinkToFit="1"/>
      <protection locked="0"/>
    </xf>
    <xf numFmtId="38" fontId="2" fillId="3" borderId="50" xfId="3" applyFont="1" applyFill="1" applyBorder="1" applyAlignment="1" applyProtection="1">
      <alignment horizontal="left" vertical="center" shrinkToFit="1"/>
      <protection locked="0"/>
    </xf>
    <xf numFmtId="38" fontId="2" fillId="3" borderId="50" xfId="2" applyNumberFormat="1" applyFont="1" applyFill="1" applyBorder="1" applyAlignment="1" applyProtection="1">
      <alignment horizontal="left" vertical="center" shrinkToFit="1"/>
      <protection locked="0"/>
    </xf>
    <xf numFmtId="49" fontId="2" fillId="3" borderId="0" xfId="2" applyNumberFormat="1" applyFont="1" applyFill="1" applyProtection="1">
      <alignment vertical="center"/>
      <protection locked="0"/>
    </xf>
    <xf numFmtId="0" fontId="31" fillId="3" borderId="0" xfId="0" applyFont="1" applyFill="1" applyAlignment="1" applyProtection="1">
      <alignment horizontal="left" vertical="center"/>
      <protection locked="0"/>
    </xf>
    <xf numFmtId="0" fontId="6" fillId="12" borderId="50" xfId="2" applyFont="1" applyFill="1" applyBorder="1" applyAlignment="1" applyProtection="1">
      <alignment horizontal="center" vertical="center"/>
      <protection locked="0"/>
    </xf>
    <xf numFmtId="0" fontId="8" fillId="3" borderId="11" xfId="0" applyNumberFormat="1" applyFont="1" applyFill="1" applyBorder="1" applyAlignment="1" applyProtection="1">
      <alignment horizontal="left" vertical="center"/>
      <protection locked="0"/>
    </xf>
    <xf numFmtId="0" fontId="8" fillId="3" borderId="5" xfId="0" applyNumberFormat="1" applyFont="1" applyFill="1" applyBorder="1" applyAlignment="1" applyProtection="1">
      <alignment horizontal="left" vertical="center"/>
      <protection locked="0"/>
    </xf>
    <xf numFmtId="0" fontId="8" fillId="3" borderId="8" xfId="0" applyNumberFormat="1" applyFont="1" applyFill="1" applyBorder="1" applyAlignment="1" applyProtection="1">
      <alignment horizontal="left" vertical="center"/>
      <protection locked="0"/>
    </xf>
    <xf numFmtId="0" fontId="18" fillId="4" borderId="14" xfId="0" applyFont="1" applyFill="1" applyBorder="1" applyAlignment="1" applyProtection="1">
      <alignment horizontal="center" vertical="center"/>
      <protection locked="0"/>
    </xf>
    <xf numFmtId="0" fontId="16" fillId="6" borderId="57" xfId="0" applyFont="1" applyFill="1" applyBorder="1" applyAlignment="1">
      <alignment horizontal="center" vertical="center"/>
    </xf>
    <xf numFmtId="0" fontId="16" fillId="6" borderId="38" xfId="0" applyFont="1" applyFill="1" applyBorder="1" applyAlignment="1">
      <alignment horizontal="center" vertical="center"/>
    </xf>
    <xf numFmtId="0" fontId="16" fillId="6" borderId="44" xfId="0" applyFont="1" applyFill="1" applyBorder="1" applyAlignment="1">
      <alignment horizontal="center" vertical="center"/>
    </xf>
    <xf numFmtId="0" fontId="16" fillId="6" borderId="24" xfId="0" applyFont="1" applyFill="1" applyBorder="1" applyAlignment="1">
      <alignment horizontal="center" vertical="center"/>
    </xf>
    <xf numFmtId="0" fontId="16" fillId="6" borderId="9" xfId="0" applyFont="1" applyFill="1" applyBorder="1" applyAlignment="1">
      <alignment horizontal="center" vertical="center"/>
    </xf>
    <xf numFmtId="0" fontId="2" fillId="4" borderId="34" xfId="0" applyFont="1" applyFill="1" applyBorder="1" applyAlignment="1" applyProtection="1">
      <alignment horizontal="center" vertical="center"/>
      <protection locked="0"/>
    </xf>
    <xf numFmtId="0" fontId="2" fillId="4" borderId="33" xfId="0" applyFont="1" applyFill="1" applyBorder="1" applyAlignment="1" applyProtection="1">
      <alignment horizontal="center" vertical="center"/>
      <protection locked="0"/>
    </xf>
    <xf numFmtId="0" fontId="2" fillId="4" borderId="31" xfId="0" applyFont="1" applyFill="1" applyBorder="1" applyAlignment="1" applyProtection="1">
      <alignment horizontal="left" vertical="center"/>
      <protection locked="0"/>
    </xf>
    <xf numFmtId="0" fontId="2" fillId="3" borderId="0" xfId="0" applyFont="1" applyFill="1" applyAlignment="1" applyProtection="1">
      <alignment horizontal="left" vertical="center" shrinkToFit="1"/>
      <protection locked="0"/>
    </xf>
    <xf numFmtId="0" fontId="2" fillId="4" borderId="32" xfId="0" applyFont="1" applyFill="1" applyBorder="1" applyAlignment="1" applyProtection="1">
      <alignment vertical="center" shrinkToFit="1"/>
      <protection locked="0"/>
    </xf>
    <xf numFmtId="14" fontId="2" fillId="4" borderId="5" xfId="0" applyNumberFormat="1" applyFont="1" applyFill="1" applyBorder="1" applyAlignment="1" applyProtection="1">
      <alignment horizontal="center" vertical="center" wrapText="1" shrinkToFit="1"/>
      <protection locked="0"/>
    </xf>
    <xf numFmtId="0" fontId="2" fillId="3" borderId="0" xfId="0" applyFont="1" applyFill="1" applyAlignment="1" applyProtection="1">
      <alignment vertical="center" shrinkToFit="1"/>
      <protection locked="0"/>
    </xf>
    <xf numFmtId="0" fontId="2" fillId="4" borderId="31" xfId="0" applyFont="1" applyFill="1" applyBorder="1" applyAlignment="1" applyProtection="1">
      <alignment vertical="center" shrinkToFit="1"/>
      <protection locked="0"/>
    </xf>
    <xf numFmtId="0" fontId="2" fillId="4" borderId="30" xfId="0" applyFont="1" applyFill="1" applyBorder="1" applyAlignment="1" applyProtection="1">
      <alignment vertical="center" shrinkToFit="1"/>
      <protection locked="0"/>
    </xf>
    <xf numFmtId="0" fontId="2" fillId="4" borderId="5" xfId="0" applyFont="1" applyFill="1" applyBorder="1" applyAlignment="1" applyProtection="1">
      <alignment horizontal="center" vertical="center" shrinkToFit="1"/>
      <protection locked="0"/>
    </xf>
    <xf numFmtId="0" fontId="2" fillId="4" borderId="6" xfId="0" applyFont="1" applyFill="1" applyBorder="1" applyAlignment="1" applyProtection="1">
      <alignment horizontal="left" vertical="center" shrinkToFit="1"/>
      <protection locked="0"/>
    </xf>
    <xf numFmtId="0" fontId="2" fillId="2" borderId="30" xfId="0" applyFont="1" applyFill="1" applyBorder="1" applyAlignment="1" applyProtection="1">
      <alignment horizontal="center" vertical="center"/>
      <protection locked="0"/>
    </xf>
    <xf numFmtId="0" fontId="2" fillId="2" borderId="23" xfId="0" applyFont="1" applyFill="1" applyBorder="1" applyAlignment="1" applyProtection="1">
      <alignment horizontal="center" vertical="center"/>
      <protection locked="0"/>
    </xf>
    <xf numFmtId="0" fontId="2" fillId="2" borderId="26" xfId="0" applyFont="1" applyFill="1" applyBorder="1" applyAlignment="1" applyProtection="1">
      <alignment horizontal="center" vertical="center"/>
      <protection locked="0"/>
    </xf>
    <xf numFmtId="0" fontId="2" fillId="2" borderId="29" xfId="0" applyFont="1" applyFill="1" applyBorder="1" applyAlignment="1" applyProtection="1">
      <alignment horizontal="left" vertical="center"/>
      <protection locked="0"/>
    </xf>
    <xf numFmtId="0" fontId="8" fillId="3" borderId="10" xfId="0" applyFont="1" applyFill="1" applyBorder="1" applyAlignment="1" applyProtection="1">
      <alignment horizontal="left" vertical="center"/>
      <protection locked="0"/>
    </xf>
    <xf numFmtId="0" fontId="8" fillId="3" borderId="15" xfId="0" applyFont="1" applyFill="1" applyBorder="1" applyAlignment="1" applyProtection="1">
      <alignment horizontal="left" vertical="center"/>
      <protection locked="0"/>
    </xf>
    <xf numFmtId="0" fontId="8" fillId="3" borderId="25" xfId="0" applyFont="1" applyFill="1" applyBorder="1" applyAlignment="1" applyProtection="1">
      <alignment horizontal="left" vertical="center"/>
      <protection locked="0"/>
    </xf>
    <xf numFmtId="0" fontId="8" fillId="3" borderId="7" xfId="0" applyFont="1" applyFill="1" applyBorder="1" applyAlignment="1" applyProtection="1">
      <alignment horizontal="left" vertical="center"/>
      <protection locked="0"/>
    </xf>
    <xf numFmtId="0" fontId="8" fillId="3" borderId="14" xfId="0" applyFont="1" applyFill="1" applyBorder="1" applyAlignment="1" applyProtection="1">
      <alignment horizontal="left" vertical="center"/>
      <protection locked="0"/>
    </xf>
    <xf numFmtId="0" fontId="8" fillId="3" borderId="27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14" fontId="2" fillId="6" borderId="50" xfId="2" applyNumberFormat="1" applyFont="1" applyFill="1" applyBorder="1" applyAlignment="1" applyProtection="1">
      <alignment horizontal="center" vertical="center" wrapText="1"/>
      <protection locked="0"/>
    </xf>
    <xf numFmtId="0" fontId="8" fillId="0" borderId="22" xfId="0" applyFont="1" applyFill="1" applyBorder="1" applyAlignment="1" applyProtection="1">
      <alignment horizontal="left" vertical="center"/>
      <protection locked="0"/>
    </xf>
    <xf numFmtId="14" fontId="8" fillId="3" borderId="15" xfId="0" applyNumberFormat="1" applyFont="1" applyFill="1" applyBorder="1" applyAlignment="1" applyProtection="1">
      <alignment horizontal="left" vertical="center" shrinkToFit="1"/>
      <protection locked="0"/>
    </xf>
    <xf numFmtId="0" fontId="8" fillId="3" borderId="11" xfId="0" applyFont="1" applyFill="1" applyBorder="1" applyAlignment="1" applyProtection="1">
      <alignment horizontal="left" vertical="center" shrinkToFit="1"/>
      <protection locked="0"/>
    </xf>
    <xf numFmtId="0" fontId="8" fillId="3" borderId="11" xfId="0" applyFont="1" applyFill="1" applyBorder="1" applyAlignment="1" applyProtection="1">
      <alignment horizontal="left" vertical="center" shrinkToFit="1"/>
    </xf>
    <xf numFmtId="0" fontId="8" fillId="0" borderId="11" xfId="0" applyFont="1" applyFill="1" applyBorder="1" applyAlignment="1" applyProtection="1">
      <alignment horizontal="left" vertical="center" shrinkToFit="1"/>
      <protection locked="0"/>
    </xf>
    <xf numFmtId="0" fontId="8" fillId="0" borderId="35" xfId="0" applyFont="1" applyFill="1" applyBorder="1" applyAlignment="1" applyProtection="1">
      <alignment horizontal="left" vertical="center" shrinkToFit="1"/>
      <protection locked="0"/>
    </xf>
    <xf numFmtId="49" fontId="8" fillId="0" borderId="5" xfId="2" applyNumberFormat="1" applyFont="1" applyBorder="1" applyAlignment="1" applyProtection="1">
      <alignment horizontal="left" vertical="center" shrinkToFit="1"/>
      <protection locked="0"/>
    </xf>
    <xf numFmtId="49" fontId="8" fillId="0" borderId="15" xfId="0" applyNumberFormat="1" applyFont="1" applyFill="1" applyBorder="1" applyAlignment="1" applyProtection="1">
      <alignment horizontal="left" vertical="center" shrinkToFit="1"/>
      <protection locked="0"/>
    </xf>
    <xf numFmtId="14" fontId="8" fillId="3" borderId="11" xfId="0" applyNumberFormat="1" applyFont="1" applyFill="1" applyBorder="1" applyAlignment="1" applyProtection="1">
      <alignment horizontal="left" vertical="center" shrinkToFit="1"/>
      <protection locked="0"/>
    </xf>
    <xf numFmtId="14" fontId="8" fillId="3" borderId="11" xfId="0" applyNumberFormat="1" applyFont="1" applyFill="1" applyBorder="1" applyAlignment="1" applyProtection="1">
      <alignment horizontal="left" vertical="center" shrinkToFit="1"/>
    </xf>
    <xf numFmtId="0" fontId="8" fillId="3" borderId="11" xfId="0" applyNumberFormat="1" applyFont="1" applyFill="1" applyBorder="1" applyAlignment="1" applyProtection="1">
      <alignment horizontal="left" vertical="center" shrinkToFit="1"/>
      <protection locked="0"/>
    </xf>
    <xf numFmtId="176" fontId="8" fillId="3" borderId="11" xfId="0" applyNumberFormat="1" applyFont="1" applyFill="1" applyBorder="1" applyAlignment="1" applyProtection="1">
      <alignment horizontal="left" vertical="center" shrinkToFit="1"/>
      <protection locked="0"/>
    </xf>
    <xf numFmtId="0" fontId="8" fillId="0" borderId="5" xfId="0" applyFont="1" applyFill="1" applyBorder="1" applyAlignment="1" applyProtection="1">
      <alignment horizontal="left" vertical="center" shrinkToFit="1"/>
    </xf>
    <xf numFmtId="0" fontId="8" fillId="3" borderId="12" xfId="0" applyFont="1" applyFill="1" applyBorder="1" applyAlignment="1" applyProtection="1">
      <alignment horizontal="left" vertical="center" shrinkToFit="1"/>
      <protection locked="0"/>
    </xf>
    <xf numFmtId="0" fontId="8" fillId="3" borderId="5" xfId="0" applyFont="1" applyFill="1" applyBorder="1" applyAlignment="1" applyProtection="1">
      <alignment horizontal="left" vertical="center" shrinkToFit="1"/>
      <protection locked="0"/>
    </xf>
    <xf numFmtId="0" fontId="8" fillId="0" borderId="5" xfId="0" applyFont="1" applyFill="1" applyBorder="1" applyAlignment="1" applyProtection="1">
      <alignment horizontal="left" vertical="center" shrinkToFit="1"/>
      <protection locked="0"/>
    </xf>
    <xf numFmtId="0" fontId="8" fillId="0" borderId="33" xfId="0" applyFont="1" applyFill="1" applyBorder="1" applyAlignment="1" applyProtection="1">
      <alignment horizontal="left" vertical="center" shrinkToFit="1"/>
      <protection locked="0"/>
    </xf>
    <xf numFmtId="49" fontId="8" fillId="0" borderId="13" xfId="0" applyNumberFormat="1" applyFont="1" applyFill="1" applyBorder="1" applyAlignment="1" applyProtection="1">
      <alignment horizontal="left" vertical="center" shrinkToFit="1"/>
      <protection locked="0"/>
    </xf>
    <xf numFmtId="14" fontId="8" fillId="3" borderId="5" xfId="0" applyNumberFormat="1" applyFont="1" applyFill="1" applyBorder="1" applyAlignment="1" applyProtection="1">
      <alignment horizontal="left" vertical="center" shrinkToFit="1"/>
      <protection locked="0"/>
    </xf>
    <xf numFmtId="0" fontId="8" fillId="3" borderId="5" xfId="0" applyNumberFormat="1" applyFont="1" applyFill="1" applyBorder="1" applyAlignment="1" applyProtection="1">
      <alignment horizontal="left" vertical="center" shrinkToFit="1"/>
      <protection locked="0"/>
    </xf>
    <xf numFmtId="176" fontId="8" fillId="3" borderId="5" xfId="0" applyNumberFormat="1" applyFont="1" applyFill="1" applyBorder="1" applyAlignment="1" applyProtection="1">
      <alignment horizontal="left" vertical="center" shrinkToFit="1"/>
      <protection locked="0"/>
    </xf>
    <xf numFmtId="0" fontId="8" fillId="3" borderId="6" xfId="0" applyFont="1" applyFill="1" applyBorder="1" applyAlignment="1" applyProtection="1">
      <alignment horizontal="left" vertical="center" shrinkToFit="1"/>
      <protection locked="0"/>
    </xf>
    <xf numFmtId="14" fontId="8" fillId="3" borderId="5" xfId="0" applyNumberFormat="1" applyFont="1" applyFill="1" applyBorder="1" applyAlignment="1" applyProtection="1">
      <alignment horizontal="left" vertical="center" shrinkToFit="1"/>
    </xf>
    <xf numFmtId="14" fontId="8" fillId="3" borderId="8" xfId="0" applyNumberFormat="1" applyFont="1" applyFill="1" applyBorder="1" applyAlignment="1" applyProtection="1">
      <alignment horizontal="left" vertical="center" shrinkToFit="1"/>
      <protection locked="0"/>
    </xf>
    <xf numFmtId="0" fontId="8" fillId="3" borderId="8" xfId="0" applyFont="1" applyFill="1" applyBorder="1" applyAlignment="1" applyProtection="1">
      <alignment horizontal="left" vertical="center" shrinkToFit="1"/>
      <protection locked="0"/>
    </xf>
    <xf numFmtId="0" fontId="8" fillId="3" borderId="8" xfId="0" applyFont="1" applyFill="1" applyBorder="1" applyAlignment="1" applyProtection="1">
      <alignment horizontal="left" vertical="center" shrinkToFit="1"/>
    </xf>
    <xf numFmtId="0" fontId="8" fillId="0" borderId="8" xfId="0" applyFont="1" applyFill="1" applyBorder="1" applyAlignment="1" applyProtection="1">
      <alignment horizontal="left" vertical="center" shrinkToFit="1"/>
      <protection locked="0"/>
    </xf>
    <xf numFmtId="0" fontId="8" fillId="0" borderId="22" xfId="0" applyFont="1" applyFill="1" applyBorder="1" applyAlignment="1" applyProtection="1">
      <alignment horizontal="left" vertical="center" shrinkToFit="1"/>
      <protection locked="0"/>
    </xf>
    <xf numFmtId="49" fontId="8" fillId="0" borderId="8" xfId="2" applyNumberFormat="1" applyFont="1" applyBorder="1" applyAlignment="1" applyProtection="1">
      <alignment horizontal="left" vertical="center" shrinkToFit="1"/>
      <protection locked="0"/>
    </xf>
    <xf numFmtId="49" fontId="8" fillId="0" borderId="14" xfId="0" applyNumberFormat="1" applyFont="1" applyFill="1" applyBorder="1" applyAlignment="1" applyProtection="1">
      <alignment horizontal="left" vertical="center" shrinkToFit="1"/>
      <protection locked="0"/>
    </xf>
    <xf numFmtId="14" fontId="8" fillId="3" borderId="8" xfId="0" applyNumberFormat="1" applyFont="1" applyFill="1" applyBorder="1" applyAlignment="1" applyProtection="1">
      <alignment horizontal="left" vertical="center" shrinkToFit="1"/>
    </xf>
    <xf numFmtId="0" fontId="8" fillId="3" borderId="8" xfId="0" applyNumberFormat="1" applyFont="1" applyFill="1" applyBorder="1" applyAlignment="1" applyProtection="1">
      <alignment horizontal="left" vertical="center" shrinkToFit="1"/>
      <protection locked="0"/>
    </xf>
    <xf numFmtId="176" fontId="8" fillId="3" borderId="8" xfId="0" applyNumberFormat="1" applyFont="1" applyFill="1" applyBorder="1" applyAlignment="1" applyProtection="1">
      <alignment horizontal="left" vertical="center" shrinkToFit="1"/>
      <protection locked="0"/>
    </xf>
    <xf numFmtId="0" fontId="8" fillId="0" borderId="8" xfId="0" applyFont="1" applyFill="1" applyBorder="1" applyAlignment="1" applyProtection="1">
      <alignment horizontal="left" vertical="center" shrinkToFit="1"/>
    </xf>
    <xf numFmtId="0" fontId="8" fillId="3" borderId="9" xfId="0" applyFont="1" applyFill="1" applyBorder="1" applyAlignment="1" applyProtection="1">
      <alignment horizontal="left" vertical="center" shrinkToFit="1"/>
      <protection locked="0"/>
    </xf>
    <xf numFmtId="14" fontId="2" fillId="3" borderId="11" xfId="0" applyNumberFormat="1" applyFont="1" applyFill="1" applyBorder="1" applyAlignment="1" applyProtection="1">
      <alignment horizontal="left" vertical="center" shrinkToFit="1"/>
      <protection locked="0"/>
    </xf>
    <xf numFmtId="14" fontId="2" fillId="3" borderId="15" xfId="0" applyNumberFormat="1" applyFont="1" applyFill="1" applyBorder="1" applyAlignment="1" applyProtection="1">
      <alignment horizontal="left" vertical="center" shrinkToFit="1"/>
      <protection locked="0"/>
    </xf>
    <xf numFmtId="14" fontId="2" fillId="3" borderId="14" xfId="0" applyNumberFormat="1" applyFont="1" applyFill="1" applyBorder="1" applyAlignment="1" applyProtection="1">
      <alignment horizontal="left" vertical="center" shrinkToFit="1"/>
      <protection locked="0"/>
    </xf>
    <xf numFmtId="0" fontId="31" fillId="3" borderId="0" xfId="0" applyFont="1" applyFill="1" applyProtection="1">
      <alignment vertical="center"/>
      <protection locked="0"/>
    </xf>
    <xf numFmtId="0" fontId="5" fillId="3" borderId="0" xfId="2" applyFont="1" applyFill="1" applyProtection="1">
      <alignment vertical="center"/>
      <protection locked="0"/>
    </xf>
    <xf numFmtId="0" fontId="2" fillId="3" borderId="25" xfId="0" applyFont="1" applyFill="1" applyBorder="1" applyAlignment="1" applyProtection="1">
      <alignment horizontal="left" vertical="center"/>
      <protection locked="0"/>
    </xf>
    <xf numFmtId="0" fontId="2" fillId="3" borderId="26" xfId="0" applyFont="1" applyFill="1" applyBorder="1" applyAlignment="1" applyProtection="1">
      <alignment horizontal="left" vertical="center"/>
      <protection locked="0"/>
    </xf>
    <xf numFmtId="0" fontId="2" fillId="3" borderId="27" xfId="0" applyFont="1" applyFill="1" applyBorder="1" applyAlignment="1" applyProtection="1">
      <alignment horizontal="left" vertical="center"/>
      <protection locked="0"/>
    </xf>
    <xf numFmtId="0" fontId="2" fillId="10" borderId="50" xfId="2" applyFont="1" applyFill="1" applyBorder="1" applyAlignment="1" applyProtection="1">
      <alignment horizontal="left" vertical="center" shrinkToFit="1"/>
      <protection locked="0"/>
    </xf>
    <xf numFmtId="0" fontId="2" fillId="3" borderId="50" xfId="2" applyNumberFormat="1" applyFont="1" applyFill="1" applyBorder="1" applyAlignment="1" applyProtection="1">
      <alignment horizontal="left" vertical="center" shrinkToFit="1"/>
      <protection locked="0"/>
    </xf>
    <xf numFmtId="0" fontId="2" fillId="3" borderId="10" xfId="0" applyFont="1" applyFill="1" applyBorder="1" applyAlignment="1" applyProtection="1">
      <alignment horizontal="left" vertical="center" shrinkToFit="1"/>
      <protection locked="0"/>
    </xf>
    <xf numFmtId="14" fontId="2" fillId="3" borderId="37" xfId="0" applyNumberFormat="1" applyFont="1" applyFill="1" applyBorder="1" applyAlignment="1" applyProtection="1">
      <alignment horizontal="left" vertical="center" shrinkToFit="1"/>
      <protection locked="0"/>
    </xf>
    <xf numFmtId="0" fontId="2" fillId="0" borderId="11" xfId="0" applyFont="1" applyFill="1" applyBorder="1" applyAlignment="1" applyProtection="1">
      <alignment horizontal="left" vertical="center" shrinkToFit="1"/>
      <protection locked="0"/>
    </xf>
    <xf numFmtId="49" fontId="8" fillId="3" borderId="11" xfId="0" applyNumberFormat="1" applyFont="1" applyFill="1" applyBorder="1" applyAlignment="1" applyProtection="1">
      <alignment horizontal="left" vertical="center" shrinkToFit="1"/>
      <protection locked="0"/>
    </xf>
    <xf numFmtId="49" fontId="8" fillId="0" borderId="5" xfId="0" applyNumberFormat="1" applyFont="1" applyFill="1" applyBorder="1" applyAlignment="1" applyProtection="1">
      <alignment horizontal="left" vertical="center" shrinkToFit="1"/>
      <protection locked="0"/>
    </xf>
    <xf numFmtId="0" fontId="2" fillId="0" borderId="50" xfId="2" applyFont="1" applyBorder="1" applyAlignment="1" applyProtection="1">
      <alignment horizontal="left" vertical="center" shrinkToFit="1"/>
      <protection locked="0"/>
    </xf>
    <xf numFmtId="14" fontId="2" fillId="3" borderId="50" xfId="2" applyNumberFormat="1" applyFont="1" applyFill="1" applyBorder="1" applyAlignment="1" applyProtection="1">
      <alignment horizontal="left" vertical="center" shrinkToFit="1"/>
      <protection locked="0"/>
    </xf>
    <xf numFmtId="0" fontId="2" fillId="3" borderId="50" xfId="0" applyNumberFormat="1" applyFont="1" applyFill="1" applyBorder="1" applyAlignment="1">
      <alignment horizontal="left" vertical="center" shrinkToFit="1"/>
    </xf>
    <xf numFmtId="49" fontId="2" fillId="3" borderId="50" xfId="0" applyNumberFormat="1" applyFont="1" applyFill="1" applyBorder="1" applyAlignment="1">
      <alignment horizontal="left" vertical="center" shrinkToFit="1"/>
    </xf>
    <xf numFmtId="49" fontId="2" fillId="10" borderId="50" xfId="2" applyNumberFormat="1" applyFont="1" applyFill="1" applyBorder="1" applyAlignment="1" applyProtection="1">
      <alignment horizontal="left" vertical="center" shrinkToFit="1"/>
      <protection locked="0"/>
    </xf>
    <xf numFmtId="49" fontId="2" fillId="3" borderId="49" xfId="2" applyNumberFormat="1" applyFont="1" applyFill="1" applyBorder="1" applyAlignment="1" applyProtection="1">
      <alignment horizontal="left" vertical="center" shrinkToFit="1"/>
      <protection locked="0"/>
    </xf>
    <xf numFmtId="0" fontId="2" fillId="3" borderId="4" xfId="0" applyFont="1" applyFill="1" applyBorder="1" applyAlignment="1" applyProtection="1">
      <alignment horizontal="left" vertical="center" shrinkToFit="1"/>
      <protection locked="0"/>
    </xf>
    <xf numFmtId="0" fontId="2" fillId="0" borderId="5" xfId="0" applyFont="1" applyFill="1" applyBorder="1" applyAlignment="1" applyProtection="1">
      <alignment horizontal="left" vertical="center" shrinkToFit="1"/>
      <protection locked="0"/>
    </xf>
    <xf numFmtId="0" fontId="2" fillId="3" borderId="7" xfId="0" applyFont="1" applyFill="1" applyBorder="1" applyAlignment="1" applyProtection="1">
      <alignment horizontal="left" vertical="center" shrinkToFit="1"/>
      <protection locked="0"/>
    </xf>
    <xf numFmtId="0" fontId="2" fillId="0" borderId="8" xfId="0" applyFont="1" applyFill="1" applyBorder="1" applyAlignment="1" applyProtection="1">
      <alignment horizontal="left" vertical="center" shrinkToFit="1"/>
      <protection locked="0"/>
    </xf>
    <xf numFmtId="49" fontId="8" fillId="3" borderId="38" xfId="0" applyNumberFormat="1" applyFont="1" applyFill="1" applyBorder="1" applyAlignment="1" applyProtection="1">
      <alignment horizontal="left" vertical="center" shrinkToFit="1"/>
      <protection locked="0"/>
    </xf>
    <xf numFmtId="0" fontId="8" fillId="3" borderId="38" xfId="0" applyFont="1" applyFill="1" applyBorder="1" applyAlignment="1" applyProtection="1">
      <alignment horizontal="left" vertical="center" shrinkToFit="1"/>
      <protection locked="0"/>
    </xf>
    <xf numFmtId="49" fontId="8" fillId="0" borderId="8" xfId="0" applyNumberFormat="1" applyFont="1" applyFill="1" applyBorder="1" applyAlignment="1" applyProtection="1">
      <alignment horizontal="left" vertical="center" shrinkToFit="1"/>
      <protection locked="0"/>
    </xf>
    <xf numFmtId="0" fontId="30" fillId="0" borderId="53" xfId="0" applyFont="1" applyFill="1" applyBorder="1" applyAlignment="1">
      <alignment horizontal="left" vertical="center"/>
    </xf>
    <xf numFmtId="49" fontId="6" fillId="12" borderId="50" xfId="2" applyNumberFormat="1" applyFont="1" applyFill="1" applyBorder="1" applyAlignment="1" applyProtection="1">
      <alignment horizontal="center" vertical="center" wrapText="1"/>
      <protection locked="0"/>
    </xf>
    <xf numFmtId="14" fontId="2" fillId="6" borderId="50" xfId="2" applyNumberFormat="1" applyFont="1" applyFill="1" applyBorder="1" applyAlignment="1" applyProtection="1">
      <alignment horizontal="center" vertical="center" wrapText="1" shrinkToFit="1"/>
      <protection locked="0"/>
    </xf>
    <xf numFmtId="14" fontId="7" fillId="6" borderId="50" xfId="2" applyNumberFormat="1" applyFont="1" applyFill="1" applyBorder="1" applyAlignment="1" applyProtection="1">
      <alignment vertical="center" wrapText="1" shrinkToFit="1"/>
      <protection locked="0"/>
    </xf>
    <xf numFmtId="49" fontId="7" fillId="12" borderId="50" xfId="2" applyNumberFormat="1" applyFont="1" applyFill="1" applyBorder="1" applyAlignment="1" applyProtection="1">
      <alignment horizontal="center" vertical="center" wrapText="1" shrinkToFit="1"/>
      <protection locked="0"/>
    </xf>
    <xf numFmtId="0" fontId="2" fillId="10" borderId="54" xfId="2" applyFont="1" applyFill="1" applyBorder="1" applyAlignment="1" applyProtection="1">
      <alignment horizontal="center" vertical="center" wrapText="1" shrinkToFit="1"/>
      <protection locked="0"/>
    </xf>
    <xf numFmtId="0" fontId="18" fillId="3" borderId="17" xfId="0" applyFont="1" applyFill="1" applyBorder="1" applyAlignment="1" applyProtection="1">
      <alignment vertical="center" wrapText="1"/>
      <protection locked="0"/>
    </xf>
    <xf numFmtId="0" fontId="2" fillId="5" borderId="32" xfId="0" applyFont="1" applyFill="1" applyBorder="1" applyAlignment="1" applyProtection="1">
      <alignment vertical="center"/>
      <protection locked="0"/>
    </xf>
    <xf numFmtId="0" fontId="2" fillId="5" borderId="30" xfId="0" applyFont="1" applyFill="1" applyBorder="1" applyAlignment="1" applyProtection="1">
      <alignment vertical="center"/>
      <protection locked="0"/>
    </xf>
    <xf numFmtId="0" fontId="2" fillId="5" borderId="5" xfId="0" applyFont="1" applyFill="1" applyBorder="1" applyAlignment="1" applyProtection="1">
      <alignment horizontal="center" vertical="center"/>
      <protection locked="0"/>
    </xf>
    <xf numFmtId="0" fontId="2" fillId="5" borderId="30" xfId="0" applyFont="1" applyFill="1" applyBorder="1" applyProtection="1">
      <alignment vertical="center"/>
      <protection locked="0"/>
    </xf>
    <xf numFmtId="0" fontId="2" fillId="5" borderId="6" xfId="0" applyFont="1" applyFill="1" applyBorder="1" applyAlignment="1" applyProtection="1">
      <alignment horizontal="left" vertical="center" wrapText="1"/>
      <protection locked="0"/>
    </xf>
    <xf numFmtId="0" fontId="2" fillId="4" borderId="32" xfId="0" applyFont="1" applyFill="1" applyBorder="1" applyAlignment="1" applyProtection="1">
      <alignment horizontal="left" vertical="center"/>
      <protection locked="0"/>
    </xf>
    <xf numFmtId="0" fontId="2" fillId="5" borderId="5" xfId="0" applyNumberFormat="1" applyFont="1" applyFill="1" applyBorder="1" applyAlignment="1" applyProtection="1">
      <alignment horizontal="center" vertical="center"/>
      <protection locked="0"/>
    </xf>
    <xf numFmtId="49" fontId="30" fillId="9" borderId="53" xfId="0" applyNumberFormat="1" applyFont="1" applyFill="1" applyBorder="1" applyAlignment="1">
      <alignment horizontal="left" vertical="center"/>
    </xf>
    <xf numFmtId="49" fontId="32" fillId="10" borderId="56" xfId="2" applyNumberFormat="1" applyFont="1" applyFill="1" applyBorder="1" applyAlignment="1" applyProtection="1">
      <alignment horizontal="center" vertical="center"/>
      <protection locked="0"/>
    </xf>
    <xf numFmtId="49" fontId="33" fillId="10" borderId="55" xfId="2" applyNumberFormat="1" applyFont="1" applyFill="1" applyBorder="1" applyAlignment="1" applyProtection="1">
      <alignment horizontal="center" vertical="center" wrapText="1"/>
      <protection locked="0"/>
    </xf>
    <xf numFmtId="0" fontId="34" fillId="11" borderId="53" xfId="0" applyFont="1" applyFill="1" applyBorder="1" applyAlignment="1">
      <alignment horizontal="left" vertical="center"/>
    </xf>
    <xf numFmtId="49" fontId="32" fillId="10" borderId="50" xfId="2" applyNumberFormat="1" applyFont="1" applyFill="1" applyBorder="1" applyAlignment="1" applyProtection="1">
      <alignment horizontal="left" vertical="center"/>
      <protection locked="0"/>
    </xf>
    <xf numFmtId="49" fontId="32" fillId="10" borderId="50" xfId="2" applyNumberFormat="1" applyFont="1" applyFill="1" applyBorder="1" applyAlignment="1" applyProtection="1">
      <alignment horizontal="left" vertical="center" wrapText="1"/>
      <protection locked="0"/>
    </xf>
    <xf numFmtId="49" fontId="32" fillId="3" borderId="0" xfId="2" applyNumberFormat="1" applyFont="1" applyFill="1" applyAlignment="1" applyProtection="1">
      <alignment horizontal="left" vertical="center"/>
      <protection locked="0"/>
    </xf>
    <xf numFmtId="49" fontId="32" fillId="10" borderId="55" xfId="2" applyNumberFormat="1" applyFont="1" applyFill="1" applyBorder="1" applyProtection="1">
      <alignment vertical="center"/>
      <protection locked="0"/>
    </xf>
    <xf numFmtId="49" fontId="32" fillId="10" borderId="21" xfId="2" applyNumberFormat="1" applyFont="1" applyFill="1" applyBorder="1" applyProtection="1">
      <alignment vertical="center"/>
      <protection locked="0"/>
    </xf>
    <xf numFmtId="49" fontId="32" fillId="10" borderId="52" xfId="2" applyNumberFormat="1" applyFont="1" applyFill="1" applyBorder="1" applyProtection="1">
      <alignment vertical="center"/>
      <protection locked="0"/>
    </xf>
    <xf numFmtId="49" fontId="32" fillId="10" borderId="50" xfId="2" applyNumberFormat="1" applyFont="1" applyFill="1" applyBorder="1" applyAlignment="1" applyProtection="1">
      <alignment horizontal="center" vertical="center" wrapText="1"/>
      <protection locked="0"/>
    </xf>
    <xf numFmtId="49" fontId="32" fillId="10" borderId="54" xfId="2" applyNumberFormat="1" applyFont="1" applyFill="1" applyBorder="1" applyAlignment="1" applyProtection="1">
      <alignment horizontal="center" vertical="center" wrapText="1"/>
      <protection locked="0"/>
    </xf>
    <xf numFmtId="49" fontId="34" fillId="11" borderId="53" xfId="0" applyNumberFormat="1" applyFont="1" applyFill="1" applyBorder="1" applyAlignment="1">
      <alignment horizontal="left" vertical="center"/>
    </xf>
    <xf numFmtId="0" fontId="34" fillId="10" borderId="53" xfId="0" applyFont="1" applyFill="1" applyBorder="1" applyAlignment="1">
      <alignment horizontal="left" vertical="center"/>
    </xf>
    <xf numFmtId="0" fontId="32" fillId="3" borderId="0" xfId="2" applyFont="1" applyFill="1" applyProtection="1">
      <alignment vertical="center"/>
      <protection locked="0"/>
    </xf>
    <xf numFmtId="14" fontId="32" fillId="10" borderId="50" xfId="2" applyNumberFormat="1" applyFont="1" applyFill="1" applyBorder="1" applyAlignment="1" applyProtection="1">
      <alignment horizontal="left" vertical="center" wrapText="1"/>
      <protection locked="0"/>
    </xf>
    <xf numFmtId="0" fontId="35" fillId="10" borderId="50" xfId="4" applyFont="1" applyFill="1" applyBorder="1" applyAlignment="1" applyProtection="1">
      <alignment horizontal="left" vertical="center"/>
      <protection locked="0"/>
    </xf>
    <xf numFmtId="0" fontId="32" fillId="10" borderId="50" xfId="2" applyFont="1" applyFill="1" applyBorder="1" applyAlignment="1" applyProtection="1">
      <alignment horizontal="left" vertical="center"/>
      <protection locked="0"/>
    </xf>
    <xf numFmtId="14" fontId="29" fillId="6" borderId="50" xfId="2" applyNumberFormat="1" applyFont="1" applyFill="1" applyBorder="1" applyAlignment="1" applyProtection="1">
      <alignment horizontal="center" vertical="center" wrapText="1"/>
      <protection locked="0"/>
    </xf>
    <xf numFmtId="49" fontId="32" fillId="10" borderId="21" xfId="2" applyNumberFormat="1" applyFont="1" applyFill="1" applyBorder="1" applyAlignment="1" applyProtection="1">
      <alignment vertical="center" wrapText="1" shrinkToFit="1"/>
      <protection locked="0"/>
    </xf>
    <xf numFmtId="49" fontId="32" fillId="10" borderId="53" xfId="2" applyNumberFormat="1" applyFont="1" applyFill="1" applyBorder="1" applyAlignment="1" applyProtection="1">
      <alignment vertical="center" wrapText="1" shrinkToFit="1"/>
      <protection locked="0"/>
    </xf>
    <xf numFmtId="49" fontId="32" fillId="10" borderId="50" xfId="2" applyNumberFormat="1" applyFont="1" applyFill="1" applyBorder="1" applyAlignment="1" applyProtection="1">
      <alignment horizontal="center" vertical="center" wrapText="1" shrinkToFit="1"/>
      <protection locked="0"/>
    </xf>
    <xf numFmtId="49" fontId="32" fillId="10" borderId="54" xfId="2" applyNumberFormat="1" applyFont="1" applyFill="1" applyBorder="1" applyAlignment="1" applyProtection="1">
      <alignment horizontal="center" vertical="center" wrapText="1" shrinkToFit="1"/>
      <protection locked="0"/>
    </xf>
    <xf numFmtId="38" fontId="32" fillId="10" borderId="50" xfId="3" applyFont="1" applyFill="1" applyBorder="1" applyAlignment="1" applyProtection="1">
      <alignment horizontal="left" vertical="center" shrinkToFit="1"/>
      <protection locked="0"/>
    </xf>
    <xf numFmtId="49" fontId="32" fillId="3" borderId="0" xfId="2" applyNumberFormat="1" applyFont="1" applyFill="1" applyAlignment="1" applyProtection="1">
      <alignment horizontal="center" vertical="center"/>
      <protection locked="0"/>
    </xf>
    <xf numFmtId="49" fontId="32" fillId="3" borderId="0" xfId="2" applyNumberFormat="1" applyFont="1" applyFill="1" applyProtection="1">
      <alignment vertical="center"/>
      <protection locked="0"/>
    </xf>
    <xf numFmtId="0" fontId="8" fillId="10" borderId="55" xfId="2" applyFont="1" applyFill="1" applyBorder="1" applyAlignment="1" applyProtection="1">
      <alignment horizontal="center" vertical="center"/>
      <protection locked="0"/>
    </xf>
    <xf numFmtId="0" fontId="8" fillId="10" borderId="54" xfId="2" applyFont="1" applyFill="1" applyBorder="1" applyAlignment="1" applyProtection="1">
      <alignment horizontal="center" vertical="center" wrapText="1"/>
      <protection locked="0"/>
    </xf>
    <xf numFmtId="49" fontId="29" fillId="10" borderId="50" xfId="2" applyNumberFormat="1" applyFont="1" applyFill="1" applyBorder="1" applyAlignment="1" applyProtection="1">
      <alignment horizontal="center" vertical="center" wrapText="1"/>
      <protection locked="0"/>
    </xf>
    <xf numFmtId="0" fontId="8" fillId="11" borderId="53" xfId="0" applyFont="1" applyFill="1" applyBorder="1" applyAlignment="1">
      <alignment horizontal="left" vertical="center"/>
    </xf>
    <xf numFmtId="0" fontId="8" fillId="10" borderId="50" xfId="2" applyFont="1" applyFill="1" applyBorder="1" applyAlignment="1" applyProtection="1">
      <alignment horizontal="left" vertical="center"/>
      <protection locked="0"/>
    </xf>
    <xf numFmtId="0" fontId="8" fillId="10" borderId="50" xfId="6" applyFont="1" applyFill="1" applyBorder="1" applyAlignment="1" applyProtection="1">
      <alignment horizontal="left" vertical="center"/>
      <protection locked="0"/>
    </xf>
    <xf numFmtId="0" fontId="2" fillId="10" borderId="0" xfId="2" applyFont="1" applyFill="1" applyAlignment="1" applyProtection="1">
      <alignment vertical="center" shrinkToFit="1"/>
      <protection locked="0"/>
    </xf>
    <xf numFmtId="0" fontId="7" fillId="10" borderId="50" xfId="2" applyFont="1" applyFill="1" applyBorder="1" applyAlignment="1" applyProtection="1">
      <alignment vertical="center" wrapText="1" shrinkToFit="1"/>
      <protection locked="0"/>
    </xf>
    <xf numFmtId="49" fontId="7" fillId="10" borderId="50" xfId="2" applyNumberFormat="1" applyFont="1" applyFill="1" applyBorder="1" applyAlignment="1" applyProtection="1">
      <alignment horizontal="center" vertical="center" wrapText="1" shrinkToFit="1"/>
      <protection locked="0"/>
    </xf>
    <xf numFmtId="0" fontId="32" fillId="10" borderId="50" xfId="2" applyFont="1" applyFill="1" applyBorder="1" applyAlignment="1" applyProtection="1">
      <alignment horizontal="center" vertical="center" wrapText="1" shrinkToFit="1"/>
      <protection locked="0"/>
    </xf>
    <xf numFmtId="0" fontId="32" fillId="10" borderId="50" xfId="2" applyFont="1" applyFill="1" applyBorder="1" applyAlignment="1" applyProtection="1">
      <alignment horizontal="left" vertical="center" shrinkToFit="1"/>
      <protection locked="0"/>
    </xf>
    <xf numFmtId="0" fontId="2" fillId="0" borderId="50" xfId="2" applyFont="1" applyFill="1" applyBorder="1" applyAlignment="1" applyProtection="1">
      <alignment horizontal="left" vertical="center"/>
      <protection locked="0"/>
    </xf>
    <xf numFmtId="14" fontId="2" fillId="3" borderId="0" xfId="2" applyNumberFormat="1" applyFont="1" applyFill="1" applyAlignment="1" applyProtection="1">
      <alignment horizontal="left" vertical="center"/>
      <protection locked="0"/>
    </xf>
    <xf numFmtId="14" fontId="2" fillId="5" borderId="31" xfId="0" applyNumberFormat="1" applyFont="1" applyFill="1" applyBorder="1" applyAlignment="1" applyProtection="1">
      <alignment vertical="center"/>
      <protection locked="0"/>
    </xf>
    <xf numFmtId="14" fontId="2" fillId="5" borderId="33" xfId="0" applyNumberFormat="1" applyFont="1" applyFill="1" applyBorder="1" applyAlignment="1" applyProtection="1">
      <alignment horizontal="center" vertical="center" wrapText="1"/>
      <protection locked="0"/>
    </xf>
    <xf numFmtId="14" fontId="8" fillId="3" borderId="38" xfId="0" applyNumberFormat="1" applyFont="1" applyFill="1" applyBorder="1" applyAlignment="1" applyProtection="1">
      <alignment horizontal="left" vertical="center" shrinkToFit="1"/>
      <protection locked="0"/>
    </xf>
    <xf numFmtId="0" fontId="32" fillId="10" borderId="53" xfId="2" applyFont="1" applyFill="1" applyBorder="1" applyAlignment="1" applyProtection="1">
      <alignment horizontal="center" vertical="center" wrapText="1"/>
      <protection locked="0"/>
    </xf>
    <xf numFmtId="49" fontId="36" fillId="3" borderId="0" xfId="2" applyNumberFormat="1" applyFont="1" applyFill="1" applyAlignment="1" applyProtection="1">
      <alignment horizontal="left" vertical="center"/>
      <protection locked="0"/>
    </xf>
    <xf numFmtId="49" fontId="33" fillId="10" borderId="50" xfId="2" applyNumberFormat="1" applyFont="1" applyFill="1" applyBorder="1" applyAlignment="1" applyProtection="1">
      <alignment horizontal="center" vertical="center" wrapText="1"/>
      <protection locked="0"/>
    </xf>
    <xf numFmtId="49" fontId="30" fillId="0" borderId="53" xfId="0" applyNumberFormat="1" applyFont="1" applyBorder="1" applyAlignment="1">
      <alignment horizontal="left" vertical="center"/>
    </xf>
    <xf numFmtId="49" fontId="30" fillId="10" borderId="53" xfId="0" applyNumberFormat="1" applyFont="1" applyFill="1" applyBorder="1" applyAlignment="1">
      <alignment horizontal="left" vertical="center"/>
    </xf>
    <xf numFmtId="49" fontId="30" fillId="0" borderId="53" xfId="0" applyNumberFormat="1" applyFont="1" applyFill="1" applyBorder="1" applyAlignment="1">
      <alignment horizontal="left" vertical="center"/>
    </xf>
    <xf numFmtId="49" fontId="30" fillId="11" borderId="53" xfId="0" applyNumberFormat="1" applyFont="1" applyFill="1" applyBorder="1" applyAlignment="1">
      <alignment horizontal="left" vertical="center"/>
    </xf>
    <xf numFmtId="49" fontId="2" fillId="3" borderId="50" xfId="2" applyNumberFormat="1" applyFont="1" applyFill="1" applyBorder="1" applyAlignment="1" applyProtection="1">
      <alignment horizontal="left" vertical="center" wrapText="1"/>
      <protection locked="0"/>
    </xf>
    <xf numFmtId="0" fontId="2" fillId="3" borderId="0" xfId="0" applyFont="1" applyFill="1" applyBorder="1" applyAlignment="1">
      <alignment horizontal="left" vertical="center"/>
    </xf>
    <xf numFmtId="0" fontId="18" fillId="3" borderId="49" xfId="0" applyFont="1" applyFill="1" applyBorder="1" applyProtection="1">
      <alignment vertical="center"/>
      <protection locked="0"/>
    </xf>
    <xf numFmtId="0" fontId="18" fillId="3" borderId="49" xfId="0" applyFont="1" applyFill="1" applyBorder="1" applyAlignment="1" applyProtection="1">
      <alignment horizontal="left" vertical="center" wrapText="1"/>
      <protection locked="0"/>
    </xf>
    <xf numFmtId="0" fontId="4" fillId="3" borderId="38" xfId="1" applyNumberFormat="1" applyFont="1" applyFill="1" applyBorder="1" applyAlignment="1" applyProtection="1">
      <alignment horizontal="left" vertical="center" wrapText="1" shrinkToFit="1"/>
      <protection locked="0"/>
    </xf>
    <xf numFmtId="49" fontId="4" fillId="3" borderId="38" xfId="1" applyNumberFormat="1" applyFont="1" applyFill="1" applyBorder="1" applyAlignment="1" applyProtection="1">
      <alignment horizontal="left" vertical="center" shrinkToFit="1"/>
      <protection locked="0"/>
    </xf>
    <xf numFmtId="0" fontId="4" fillId="3" borderId="44" xfId="1" applyFont="1" applyFill="1" applyBorder="1" applyAlignment="1" applyProtection="1">
      <alignment horizontal="left" vertical="center" wrapText="1" shrinkToFit="1"/>
      <protection locked="0"/>
    </xf>
    <xf numFmtId="0" fontId="18" fillId="3" borderId="16" xfId="0" applyFont="1" applyFill="1" applyBorder="1" applyAlignment="1" applyProtection="1">
      <alignment vertical="center" wrapText="1"/>
      <protection locked="0"/>
    </xf>
    <xf numFmtId="0" fontId="18" fillId="3" borderId="18" xfId="0" applyFont="1" applyFill="1" applyBorder="1" applyAlignment="1" applyProtection="1">
      <alignment vertical="center" wrapText="1"/>
      <protection locked="0"/>
    </xf>
    <xf numFmtId="0" fontId="2" fillId="3" borderId="58" xfId="0" applyFont="1" applyFill="1" applyBorder="1" applyAlignment="1">
      <alignment horizontal="center" vertical="center" shrinkToFit="1"/>
    </xf>
    <xf numFmtId="0" fontId="2" fillId="3" borderId="36" xfId="0" applyFont="1" applyFill="1" applyBorder="1" applyAlignment="1">
      <alignment horizontal="center" vertical="center" shrinkToFit="1"/>
    </xf>
    <xf numFmtId="0" fontId="2" fillId="3" borderId="57" xfId="0" applyFont="1" applyFill="1" applyBorder="1" applyAlignment="1">
      <alignment horizontal="center" vertical="center" shrinkToFit="1"/>
    </xf>
    <xf numFmtId="0" fontId="2" fillId="3" borderId="38" xfId="0" applyFont="1" applyFill="1" applyBorder="1" applyAlignment="1">
      <alignment horizontal="center" vertical="center" shrinkToFit="1"/>
    </xf>
    <xf numFmtId="0" fontId="2" fillId="3" borderId="44" xfId="0" applyFont="1" applyFill="1" applyBorder="1" applyAlignment="1">
      <alignment horizontal="center" vertical="center" shrinkToFit="1"/>
    </xf>
    <xf numFmtId="0" fontId="2" fillId="3" borderId="42" xfId="0" applyFont="1" applyFill="1" applyBorder="1" applyAlignment="1">
      <alignment horizontal="center" vertical="center" shrinkToFit="1"/>
    </xf>
    <xf numFmtId="0" fontId="27" fillId="3" borderId="0" xfId="0" applyFont="1" applyFill="1" applyProtection="1">
      <alignment vertical="center"/>
      <protection locked="0"/>
    </xf>
    <xf numFmtId="0" fontId="4" fillId="3" borderId="40" xfId="1" applyFont="1" applyFill="1" applyBorder="1" applyAlignment="1" applyProtection="1">
      <alignment horizontal="center" vertical="center"/>
      <protection locked="0"/>
    </xf>
    <xf numFmtId="0" fontId="4" fillId="3" borderId="36" xfId="1" applyFont="1" applyFill="1" applyBorder="1" applyAlignment="1" applyProtection="1">
      <alignment horizontal="center" vertical="center"/>
      <protection locked="0"/>
    </xf>
    <xf numFmtId="0" fontId="4" fillId="3" borderId="42" xfId="1" applyFont="1" applyFill="1" applyBorder="1" applyAlignment="1" applyProtection="1">
      <alignment horizontal="center" vertical="center"/>
      <protection locked="0"/>
    </xf>
    <xf numFmtId="0" fontId="4" fillId="3" borderId="48" xfId="1" applyFont="1" applyFill="1" applyBorder="1" applyAlignment="1" applyProtection="1">
      <alignment horizontal="center" vertical="center"/>
      <protection locked="0"/>
    </xf>
    <xf numFmtId="0" fontId="4" fillId="3" borderId="52" xfId="1" applyFont="1" applyFill="1" applyBorder="1" applyAlignment="1" applyProtection="1">
      <alignment horizontal="center" vertical="center"/>
      <protection locked="0"/>
    </xf>
    <xf numFmtId="0" fontId="4" fillId="3" borderId="41" xfId="1" applyFont="1" applyFill="1" applyBorder="1" applyAlignment="1" applyProtection="1">
      <alignment horizontal="center" vertical="center"/>
      <protection locked="0"/>
    </xf>
    <xf numFmtId="0" fontId="4" fillId="3" borderId="35" xfId="1" applyFont="1" applyFill="1" applyBorder="1" applyAlignment="1" applyProtection="1">
      <alignment horizontal="center" vertical="center"/>
      <protection locked="0"/>
    </xf>
    <xf numFmtId="0" fontId="4" fillId="3" borderId="37" xfId="1" applyFont="1" applyFill="1" applyBorder="1" applyAlignment="1" applyProtection="1">
      <alignment horizontal="center" vertical="center"/>
      <protection locked="0"/>
    </xf>
    <xf numFmtId="0" fontId="4" fillId="3" borderId="25" xfId="1" applyFont="1" applyFill="1" applyBorder="1" applyAlignment="1" applyProtection="1">
      <alignment horizontal="center" vertical="center"/>
      <protection locked="0"/>
    </xf>
    <xf numFmtId="0" fontId="8" fillId="3" borderId="22" xfId="0" applyFont="1" applyFill="1" applyBorder="1" applyAlignment="1" applyProtection="1">
      <alignment horizontal="center" vertical="center" wrapText="1"/>
      <protection locked="0"/>
    </xf>
    <xf numFmtId="0" fontId="8" fillId="3" borderId="20" xfId="0" applyFont="1" applyFill="1" applyBorder="1" applyAlignment="1" applyProtection="1">
      <alignment horizontal="center" vertical="center" wrapText="1"/>
      <protection locked="0"/>
    </xf>
    <xf numFmtId="0" fontId="8" fillId="3" borderId="27" xfId="0" applyFont="1" applyFill="1" applyBorder="1" applyAlignment="1" applyProtection="1">
      <alignment horizontal="center" vertical="center" wrapText="1"/>
      <protection locked="0"/>
    </xf>
    <xf numFmtId="0" fontId="23" fillId="3" borderId="0" xfId="0" applyFont="1" applyFill="1" applyAlignment="1" applyProtection="1">
      <alignment horizontal="left" vertical="center" wrapText="1"/>
      <protection locked="0"/>
    </xf>
    <xf numFmtId="0" fontId="10" fillId="3" borderId="0" xfId="0" applyFont="1" applyFill="1" applyAlignment="1">
      <alignment horizontal="left" vertical="center"/>
    </xf>
    <xf numFmtId="0" fontId="2" fillId="3" borderId="0" xfId="0" applyFont="1" applyFill="1" applyBorder="1" applyAlignment="1">
      <alignment horizontal="left" vertical="center"/>
    </xf>
    <xf numFmtId="0" fontId="18" fillId="4" borderId="16" xfId="0" applyFont="1" applyFill="1" applyBorder="1" applyProtection="1">
      <alignment vertical="center"/>
      <protection locked="0"/>
    </xf>
    <xf numFmtId="0" fontId="18" fillId="4" borderId="18" xfId="0" applyFont="1" applyFill="1" applyBorder="1" applyProtection="1">
      <alignment vertical="center"/>
      <protection locked="0"/>
    </xf>
    <xf numFmtId="0" fontId="18" fillId="4" borderId="28" xfId="0" applyFont="1" applyFill="1" applyBorder="1" applyAlignment="1" applyProtection="1">
      <alignment horizontal="center" vertical="center"/>
      <protection locked="0"/>
    </xf>
    <xf numFmtId="0" fontId="18" fillId="4" borderId="2" xfId="0" applyFont="1" applyFill="1" applyBorder="1" applyAlignment="1" applyProtection="1">
      <alignment horizontal="center" vertical="center"/>
      <protection locked="0"/>
    </xf>
    <xf numFmtId="0" fontId="18" fillId="4" borderId="3" xfId="0" applyFont="1" applyFill="1" applyBorder="1" applyAlignment="1" applyProtection="1">
      <alignment horizontal="center" vertical="center"/>
      <protection locked="0"/>
    </xf>
    <xf numFmtId="0" fontId="16" fillId="6" borderId="1" xfId="0" applyFont="1" applyFill="1" applyBorder="1" applyAlignment="1">
      <alignment horizontal="center" vertical="center"/>
    </xf>
    <xf numFmtId="0" fontId="16" fillId="6" borderId="2" xfId="0" applyFont="1" applyFill="1" applyBorder="1" applyAlignment="1">
      <alignment horizontal="center" vertical="center"/>
    </xf>
    <xf numFmtId="0" fontId="16" fillId="6" borderId="3" xfId="0" applyFont="1" applyFill="1" applyBorder="1" applyAlignment="1">
      <alignment horizontal="center" vertical="center"/>
    </xf>
    <xf numFmtId="0" fontId="16" fillId="6" borderId="40" xfId="0" applyFont="1" applyFill="1" applyBorder="1" applyAlignment="1">
      <alignment horizontal="center" vertical="center"/>
    </xf>
    <xf numFmtId="0" fontId="16" fillId="6" borderId="41" xfId="0" applyFont="1" applyFill="1" applyBorder="1" applyAlignment="1">
      <alignment horizontal="center" vertical="center"/>
    </xf>
    <xf numFmtId="0" fontId="18" fillId="4" borderId="8" xfId="0" applyFont="1" applyFill="1" applyBorder="1" applyAlignment="1" applyProtection="1">
      <alignment horizontal="center" vertical="center"/>
      <protection locked="0"/>
    </xf>
    <xf numFmtId="0" fontId="18" fillId="4" borderId="9" xfId="0" applyFont="1" applyFill="1" applyBorder="1" applyAlignment="1" applyProtection="1">
      <alignment horizontal="center" vertical="center"/>
      <protection locked="0"/>
    </xf>
    <xf numFmtId="0" fontId="4" fillId="3" borderId="0" xfId="1" applyFont="1" applyFill="1" applyBorder="1" applyAlignment="1" applyProtection="1">
      <alignment horizontal="center" vertical="center"/>
      <protection locked="0"/>
    </xf>
    <xf numFmtId="0" fontId="4" fillId="3" borderId="45" xfId="1" applyFont="1" applyFill="1" applyBorder="1" applyAlignment="1" applyProtection="1">
      <alignment horizontal="center" vertical="center"/>
      <protection locked="0"/>
    </xf>
    <xf numFmtId="0" fontId="20" fillId="0" borderId="21" xfId="1" applyFont="1" applyFill="1" applyBorder="1" applyAlignment="1" applyProtection="1">
      <alignment horizontal="center" vertical="center"/>
      <protection locked="0"/>
    </xf>
    <xf numFmtId="0" fontId="20" fillId="0" borderId="53" xfId="1" applyFont="1" applyFill="1" applyBorder="1" applyAlignment="1" applyProtection="1">
      <alignment horizontal="center" vertical="center"/>
      <protection locked="0"/>
    </xf>
    <xf numFmtId="0" fontId="8" fillId="3" borderId="58" xfId="0" applyFont="1" applyFill="1" applyBorder="1" applyAlignment="1" applyProtection="1">
      <alignment horizontal="left" vertical="center" wrapText="1"/>
      <protection locked="0"/>
    </xf>
    <xf numFmtId="0" fontId="8" fillId="3" borderId="57" xfId="0" applyFont="1" applyFill="1" applyBorder="1" applyAlignment="1" applyProtection="1">
      <alignment horizontal="left" vertical="center" wrapText="1"/>
      <protection locked="0"/>
    </xf>
    <xf numFmtId="0" fontId="18" fillId="3" borderId="56" xfId="0" applyFont="1" applyFill="1" applyBorder="1" applyAlignment="1" applyProtection="1">
      <alignment horizontal="left" vertical="center"/>
      <protection locked="0"/>
    </xf>
    <xf numFmtId="0" fontId="18" fillId="3" borderId="49" xfId="0" applyFont="1" applyFill="1" applyBorder="1" applyAlignment="1" applyProtection="1">
      <alignment horizontal="left" vertical="center"/>
      <protection locked="0"/>
    </xf>
    <xf numFmtId="0" fontId="8" fillId="3" borderId="35" xfId="0" applyFont="1" applyFill="1" applyBorder="1" applyAlignment="1" applyProtection="1">
      <alignment horizontal="center" vertical="center" wrapText="1"/>
      <protection locked="0"/>
    </xf>
    <xf numFmtId="0" fontId="8" fillId="3" borderId="37" xfId="0" applyFont="1" applyFill="1" applyBorder="1" applyAlignment="1" applyProtection="1">
      <alignment horizontal="center" vertical="center" wrapText="1"/>
      <protection locked="0"/>
    </xf>
    <xf numFmtId="0" fontId="8" fillId="3" borderId="25" xfId="0" applyFont="1" applyFill="1" applyBorder="1" applyAlignment="1" applyProtection="1">
      <alignment horizontal="center" vertical="center" wrapText="1"/>
      <protection locked="0"/>
    </xf>
    <xf numFmtId="0" fontId="10" fillId="3" borderId="0" xfId="0" applyFont="1" applyFill="1" applyAlignment="1" applyProtection="1">
      <alignment horizontal="left" vertical="center" wrapText="1"/>
      <protection locked="0"/>
    </xf>
    <xf numFmtId="0" fontId="2" fillId="4" borderId="1" xfId="0" applyFont="1" applyFill="1" applyBorder="1" applyAlignment="1" applyProtection="1">
      <alignment horizontal="center" vertical="center"/>
      <protection locked="0"/>
    </xf>
    <xf numFmtId="0" fontId="2" fillId="4" borderId="4" xfId="0" applyFont="1" applyFill="1" applyBorder="1" applyAlignment="1" applyProtection="1">
      <alignment horizontal="center" vertical="center"/>
      <protection locked="0"/>
    </xf>
    <xf numFmtId="0" fontId="2" fillId="4" borderId="33" xfId="0" applyFont="1" applyFill="1" applyBorder="1" applyAlignment="1" applyProtection="1">
      <alignment horizontal="center" vertical="center" wrapText="1"/>
      <protection locked="0"/>
    </xf>
    <xf numFmtId="0" fontId="2" fillId="4" borderId="34" xfId="0" applyFont="1" applyFill="1" applyBorder="1" applyAlignment="1" applyProtection="1">
      <alignment horizontal="center" vertical="center"/>
      <protection locked="0"/>
    </xf>
    <xf numFmtId="0" fontId="2" fillId="4" borderId="13" xfId="0" applyFont="1" applyFill="1" applyBorder="1" applyAlignment="1" applyProtection="1">
      <alignment horizontal="center" vertical="center"/>
      <protection locked="0"/>
    </xf>
    <xf numFmtId="0" fontId="2" fillId="5" borderId="33" xfId="0" applyFont="1" applyFill="1" applyBorder="1" applyAlignment="1" applyProtection="1">
      <alignment horizontal="center" vertical="center"/>
      <protection locked="0"/>
    </xf>
    <xf numFmtId="0" fontId="2" fillId="5" borderId="34" xfId="0" applyFont="1" applyFill="1" applyBorder="1" applyAlignment="1" applyProtection="1">
      <alignment horizontal="center" vertical="center"/>
      <protection locked="0"/>
    </xf>
    <xf numFmtId="0" fontId="2" fillId="5" borderId="13" xfId="0" applyFont="1" applyFill="1" applyBorder="1" applyAlignment="1" applyProtection="1">
      <alignment horizontal="center" vertical="center"/>
      <protection locked="0"/>
    </xf>
    <xf numFmtId="0" fontId="2" fillId="5" borderId="33" xfId="0" applyFont="1" applyFill="1" applyBorder="1" applyAlignment="1" applyProtection="1">
      <alignment horizontal="left" vertical="center" wrapText="1"/>
      <protection locked="0"/>
    </xf>
    <xf numFmtId="0" fontId="2" fillId="5" borderId="26" xfId="0" applyFont="1" applyFill="1" applyBorder="1" applyAlignment="1" applyProtection="1">
      <alignment horizontal="left" vertical="center" wrapText="1"/>
      <protection locked="0"/>
    </xf>
    <xf numFmtId="0" fontId="2" fillId="4" borderId="33" xfId="0" applyFont="1" applyFill="1" applyBorder="1" applyAlignment="1" applyProtection="1">
      <alignment horizontal="center" vertical="center"/>
      <protection locked="0"/>
    </xf>
    <xf numFmtId="0" fontId="2" fillId="4" borderId="48" xfId="0" applyFont="1" applyFill="1" applyBorder="1" applyAlignment="1" applyProtection="1">
      <alignment horizontal="center" vertical="center"/>
      <protection locked="0"/>
    </xf>
    <xf numFmtId="0" fontId="2" fillId="4" borderId="35" xfId="0" applyFont="1" applyFill="1" applyBorder="1" applyAlignment="1" applyProtection="1">
      <alignment horizontal="center" vertical="center"/>
      <protection locked="0"/>
    </xf>
    <xf numFmtId="0" fontId="2" fillId="4" borderId="51" xfId="0" applyFont="1" applyFill="1" applyBorder="1" applyAlignment="1" applyProtection="1">
      <alignment horizontal="center" vertical="center"/>
      <protection locked="0"/>
    </xf>
    <xf numFmtId="0" fontId="2" fillId="4" borderId="0" xfId="0" applyFont="1" applyFill="1" applyBorder="1" applyAlignment="1" applyProtection="1">
      <alignment horizontal="center" vertical="center"/>
      <protection locked="0"/>
    </xf>
    <xf numFmtId="14" fontId="2" fillId="4" borderId="0" xfId="0" applyNumberFormat="1" applyFont="1" applyFill="1" applyBorder="1" applyAlignment="1" applyProtection="1">
      <alignment horizontal="center" vertical="center" wrapText="1"/>
      <protection locked="0"/>
    </xf>
    <xf numFmtId="14" fontId="2" fillId="4" borderId="46" xfId="0" applyNumberFormat="1" applyFont="1" applyFill="1" applyBorder="1" applyAlignment="1" applyProtection="1">
      <alignment horizontal="center" vertical="center" wrapText="1"/>
      <protection locked="0"/>
    </xf>
    <xf numFmtId="0" fontId="6" fillId="12" borderId="55" xfId="2" applyFont="1" applyFill="1" applyBorder="1" applyAlignment="1" applyProtection="1">
      <alignment horizontal="center" vertical="center" wrapText="1"/>
      <protection locked="0"/>
    </xf>
    <xf numFmtId="0" fontId="6" fillId="12" borderId="21" xfId="2" applyFont="1" applyFill="1" applyBorder="1" applyAlignment="1" applyProtection="1">
      <alignment horizontal="center" vertical="center" wrapText="1"/>
      <protection locked="0"/>
    </xf>
    <xf numFmtId="0" fontId="6" fillId="12" borderId="53" xfId="2" applyFont="1" applyFill="1" applyBorder="1" applyAlignment="1" applyProtection="1">
      <alignment horizontal="center" vertical="center" wrapText="1"/>
      <protection locked="0"/>
    </xf>
    <xf numFmtId="49" fontId="2" fillId="7" borderId="55" xfId="2" applyNumberFormat="1" applyFont="1" applyFill="1" applyBorder="1" applyAlignment="1" applyProtection="1">
      <alignment horizontal="left" vertical="center"/>
      <protection locked="0"/>
    </xf>
    <xf numFmtId="49" fontId="2" fillId="7" borderId="21" xfId="2" applyNumberFormat="1" applyFont="1" applyFill="1" applyBorder="1" applyAlignment="1" applyProtection="1">
      <alignment horizontal="left" vertical="center"/>
      <protection locked="0"/>
    </xf>
    <xf numFmtId="49" fontId="2" fillId="7" borderId="53" xfId="2" applyNumberFormat="1" applyFont="1" applyFill="1" applyBorder="1" applyAlignment="1" applyProtection="1">
      <alignment horizontal="left" vertical="center"/>
      <protection locked="0"/>
    </xf>
    <xf numFmtId="0" fontId="2" fillId="6" borderId="40" xfId="2" applyFont="1" applyFill="1" applyBorder="1" applyAlignment="1" applyProtection="1">
      <alignment horizontal="center" vertical="center"/>
      <protection locked="0"/>
    </xf>
    <xf numFmtId="0" fontId="2" fillId="6" borderId="52" xfId="2" applyFont="1" applyFill="1" applyBorder="1" applyAlignment="1" applyProtection="1">
      <alignment horizontal="center" vertical="center"/>
      <protection locked="0"/>
    </xf>
    <xf numFmtId="0" fontId="2" fillId="6" borderId="41" xfId="2" applyFont="1" applyFill="1" applyBorder="1" applyAlignment="1" applyProtection="1">
      <alignment horizontal="center" vertical="center"/>
      <protection locked="0"/>
    </xf>
    <xf numFmtId="0" fontId="2" fillId="6" borderId="36" xfId="2" applyFont="1" applyFill="1" applyBorder="1" applyAlignment="1" applyProtection="1">
      <alignment horizontal="center" vertical="center"/>
      <protection locked="0"/>
    </xf>
    <xf numFmtId="0" fontId="2" fillId="6" borderId="0" xfId="2" applyFont="1" applyFill="1" applyAlignment="1" applyProtection="1">
      <alignment horizontal="center" vertical="center"/>
      <protection locked="0"/>
    </xf>
    <xf numFmtId="0" fontId="2" fillId="6" borderId="45" xfId="2" applyFont="1" applyFill="1" applyBorder="1" applyAlignment="1" applyProtection="1">
      <alignment horizontal="center" vertical="center"/>
      <protection locked="0"/>
    </xf>
    <xf numFmtId="0" fontId="33" fillId="10" borderId="55" xfId="2" applyFont="1" applyFill="1" applyBorder="1" applyAlignment="1" applyProtection="1">
      <alignment horizontal="left" vertical="center"/>
      <protection locked="0"/>
    </xf>
    <xf numFmtId="0" fontId="33" fillId="10" borderId="21" xfId="2" applyFont="1" applyFill="1" applyBorder="1" applyAlignment="1" applyProtection="1">
      <alignment horizontal="left" vertical="center"/>
      <protection locked="0"/>
    </xf>
    <xf numFmtId="0" fontId="33" fillId="10" borderId="53" xfId="2" applyFont="1" applyFill="1" applyBorder="1" applyAlignment="1" applyProtection="1">
      <alignment horizontal="left" vertical="center"/>
      <protection locked="0"/>
    </xf>
    <xf numFmtId="0" fontId="2" fillId="8" borderId="50" xfId="2" applyFont="1" applyFill="1" applyBorder="1" applyProtection="1">
      <alignment vertical="center"/>
      <protection locked="0"/>
    </xf>
    <xf numFmtId="49" fontId="2" fillId="6" borderId="55" xfId="2" applyNumberFormat="1" applyFont="1" applyFill="1" applyBorder="1" applyAlignment="1" applyProtection="1">
      <alignment horizontal="left" vertical="center"/>
      <protection locked="0"/>
    </xf>
    <xf numFmtId="49" fontId="2" fillId="6" borderId="21" xfId="2" applyNumberFormat="1" applyFont="1" applyFill="1" applyBorder="1" applyAlignment="1" applyProtection="1">
      <alignment horizontal="left" vertical="center"/>
      <protection locked="0"/>
    </xf>
    <xf numFmtId="49" fontId="2" fillId="6" borderId="53" xfId="2" applyNumberFormat="1" applyFont="1" applyFill="1" applyBorder="1" applyAlignment="1" applyProtection="1">
      <alignment horizontal="left" vertical="center"/>
      <protection locked="0"/>
    </xf>
    <xf numFmtId="49" fontId="32" fillId="10" borderId="54" xfId="2" applyNumberFormat="1" applyFont="1" applyFill="1" applyBorder="1" applyAlignment="1" applyProtection="1">
      <alignment horizontal="center" vertical="center" wrapText="1"/>
      <protection locked="0"/>
    </xf>
    <xf numFmtId="49" fontId="32" fillId="10" borderId="49" xfId="2" applyNumberFormat="1" applyFont="1" applyFill="1" applyBorder="1" applyAlignment="1" applyProtection="1">
      <alignment horizontal="center" vertical="center" wrapText="1"/>
      <protection locked="0"/>
    </xf>
    <xf numFmtId="49" fontId="8" fillId="6" borderId="54" xfId="2" applyNumberFormat="1" applyFont="1" applyFill="1" applyBorder="1" applyAlignment="1" applyProtection="1">
      <alignment horizontal="center" vertical="center" wrapText="1"/>
      <protection locked="0"/>
    </xf>
    <xf numFmtId="49" fontId="8" fillId="6" borderId="49" xfId="2" applyNumberFormat="1" applyFont="1" applyFill="1" applyBorder="1" applyAlignment="1" applyProtection="1">
      <alignment horizontal="center" vertical="center" wrapText="1"/>
      <protection locked="0"/>
    </xf>
    <xf numFmtId="0" fontId="32" fillId="10" borderId="50" xfId="2" applyFont="1" applyFill="1" applyBorder="1" applyAlignment="1" applyProtection="1">
      <alignment horizontal="left" vertical="center"/>
      <protection locked="0"/>
    </xf>
    <xf numFmtId="14" fontId="2" fillId="7" borderId="55" xfId="2" applyNumberFormat="1" applyFont="1" applyFill="1" applyBorder="1" applyAlignment="1" applyProtection="1">
      <alignment horizontal="left" vertical="center"/>
      <protection locked="0"/>
    </xf>
    <xf numFmtId="14" fontId="2" fillId="7" borderId="21" xfId="2" applyNumberFormat="1" applyFont="1" applyFill="1" applyBorder="1" applyAlignment="1" applyProtection="1">
      <alignment horizontal="left" vertical="center"/>
      <protection locked="0"/>
    </xf>
    <xf numFmtId="14" fontId="2" fillId="7" borderId="53" xfId="2" applyNumberFormat="1" applyFont="1" applyFill="1" applyBorder="1" applyAlignment="1" applyProtection="1">
      <alignment horizontal="left" vertical="center"/>
      <protection locked="0"/>
    </xf>
    <xf numFmtId="0" fontId="2" fillId="6" borderId="55" xfId="2" applyFont="1" applyFill="1" applyBorder="1" applyAlignment="1" applyProtection="1">
      <alignment horizontal="center" vertical="center" wrapText="1"/>
      <protection locked="0"/>
    </xf>
    <xf numFmtId="0" fontId="2" fillId="6" borderId="21" xfId="2" applyFont="1" applyFill="1" applyBorder="1" applyAlignment="1" applyProtection="1">
      <alignment horizontal="center" vertical="center" wrapText="1"/>
      <protection locked="0"/>
    </xf>
    <xf numFmtId="0" fontId="2" fillId="6" borderId="53" xfId="2" applyFont="1" applyFill="1" applyBorder="1" applyAlignment="1" applyProtection="1">
      <alignment horizontal="center" vertical="center" wrapText="1"/>
      <protection locked="0"/>
    </xf>
    <xf numFmtId="0" fontId="2" fillId="6" borderId="54" xfId="2" applyFont="1" applyFill="1" applyBorder="1" applyAlignment="1" applyProtection="1">
      <alignment horizontal="center" vertical="center"/>
      <protection locked="0"/>
    </xf>
    <xf numFmtId="0" fontId="2" fillId="6" borderId="56" xfId="2" applyFont="1" applyFill="1" applyBorder="1" applyAlignment="1" applyProtection="1">
      <alignment horizontal="center" vertical="center"/>
      <protection locked="0"/>
    </xf>
    <xf numFmtId="49" fontId="2" fillId="8" borderId="54" xfId="2" applyNumberFormat="1" applyFont="1" applyFill="1" applyBorder="1" applyAlignment="1" applyProtection="1">
      <alignment horizontal="center" vertical="center"/>
      <protection locked="0"/>
    </xf>
    <xf numFmtId="49" fontId="2" fillId="8" borderId="56" xfId="2" applyNumberFormat="1" applyFont="1" applyFill="1" applyBorder="1" applyAlignment="1" applyProtection="1">
      <alignment horizontal="center" vertical="center"/>
      <protection locked="0"/>
    </xf>
    <xf numFmtId="49" fontId="2" fillId="7" borderId="55" xfId="2" applyNumberFormat="1" applyFont="1" applyFill="1" applyBorder="1" applyAlignment="1" applyProtection="1">
      <alignment horizontal="left" vertical="center" wrapText="1"/>
      <protection locked="0"/>
    </xf>
    <xf numFmtId="49" fontId="2" fillId="7" borderId="21" xfId="2" applyNumberFormat="1" applyFont="1" applyFill="1" applyBorder="1" applyAlignment="1" applyProtection="1">
      <alignment horizontal="left" vertical="center" wrapText="1"/>
      <protection locked="0"/>
    </xf>
    <xf numFmtId="49" fontId="2" fillId="7" borderId="53" xfId="2" applyNumberFormat="1" applyFont="1" applyFill="1" applyBorder="1" applyAlignment="1" applyProtection="1">
      <alignment horizontal="left" vertical="center" wrapText="1"/>
      <protection locked="0"/>
    </xf>
    <xf numFmtId="0" fontId="2" fillId="6" borderId="54" xfId="2" applyFont="1" applyFill="1" applyBorder="1" applyAlignment="1" applyProtection="1">
      <alignment horizontal="center" vertical="center" wrapText="1"/>
      <protection locked="0"/>
    </xf>
    <xf numFmtId="0" fontId="2" fillId="6" borderId="49" xfId="2" applyFont="1" applyFill="1" applyBorder="1" applyAlignment="1" applyProtection="1">
      <alignment horizontal="center" vertical="center"/>
      <protection locked="0"/>
    </xf>
    <xf numFmtId="49" fontId="2" fillId="6" borderId="55" xfId="2" applyNumberFormat="1" applyFont="1" applyFill="1" applyBorder="1" applyAlignment="1" applyProtection="1">
      <alignment horizontal="left" vertical="center" wrapText="1" shrinkToFit="1"/>
      <protection locked="0"/>
    </xf>
    <xf numFmtId="49" fontId="2" fillId="6" borderId="21" xfId="2" applyNumberFormat="1" applyFont="1" applyFill="1" applyBorder="1" applyAlignment="1" applyProtection="1">
      <alignment horizontal="left" vertical="center" wrapText="1" shrinkToFit="1"/>
      <protection locked="0"/>
    </xf>
    <xf numFmtId="49" fontId="2" fillId="6" borderId="53" xfId="2" applyNumberFormat="1" applyFont="1" applyFill="1" applyBorder="1" applyAlignment="1" applyProtection="1">
      <alignment horizontal="left" vertical="center" wrapText="1" shrinkToFit="1"/>
      <protection locked="0"/>
    </xf>
    <xf numFmtId="0" fontId="32" fillId="10" borderId="54" xfId="2" applyFont="1" applyFill="1" applyBorder="1" applyAlignment="1" applyProtection="1">
      <alignment horizontal="center" vertical="center" wrapText="1" shrinkToFit="1"/>
      <protection locked="0"/>
    </xf>
    <xf numFmtId="0" fontId="32" fillId="10" borderId="49" xfId="2" applyFont="1" applyFill="1" applyBorder="1" applyAlignment="1" applyProtection="1">
      <alignment horizontal="center" vertical="center" wrapText="1" shrinkToFit="1"/>
      <protection locked="0"/>
    </xf>
    <xf numFmtId="0" fontId="2" fillId="6" borderId="54" xfId="2" applyFont="1" applyFill="1" applyBorder="1" applyAlignment="1" applyProtection="1">
      <alignment horizontal="center" vertical="center" wrapText="1" shrinkToFit="1"/>
      <protection locked="0"/>
    </xf>
    <xf numFmtId="0" fontId="2" fillId="6" borderId="49" xfId="2" applyFont="1" applyFill="1" applyBorder="1" applyAlignment="1" applyProtection="1">
      <alignment horizontal="center" vertical="center" wrapText="1" shrinkToFit="1"/>
      <protection locked="0"/>
    </xf>
    <xf numFmtId="49" fontId="2" fillId="6" borderId="54" xfId="2" applyNumberFormat="1" applyFont="1" applyFill="1" applyBorder="1" applyAlignment="1" applyProtection="1">
      <alignment horizontal="center" vertical="center" wrapText="1" shrinkToFit="1"/>
      <protection locked="0"/>
    </xf>
    <xf numFmtId="49" fontId="2" fillId="6" borderId="49" xfId="2" applyNumberFormat="1" applyFont="1" applyFill="1" applyBorder="1" applyAlignment="1" applyProtection="1">
      <alignment horizontal="center" vertical="center" wrapText="1" shrinkToFit="1"/>
      <protection locked="0"/>
    </xf>
    <xf numFmtId="0" fontId="2" fillId="6" borderId="40" xfId="2" applyFont="1" applyFill="1" applyBorder="1" applyAlignment="1" applyProtection="1">
      <alignment horizontal="center" vertical="center" wrapText="1" shrinkToFit="1"/>
      <protection locked="0"/>
    </xf>
    <xf numFmtId="0" fontId="2" fillId="6" borderId="52" xfId="2" applyFont="1" applyFill="1" applyBorder="1" applyAlignment="1" applyProtection="1">
      <alignment horizontal="center" vertical="center" wrapText="1" shrinkToFit="1"/>
      <protection locked="0"/>
    </xf>
    <xf numFmtId="0" fontId="2" fillId="6" borderId="41" xfId="2" applyFont="1" applyFill="1" applyBorder="1" applyAlignment="1" applyProtection="1">
      <alignment horizontal="center" vertical="center" wrapText="1" shrinkToFit="1"/>
      <protection locked="0"/>
    </xf>
    <xf numFmtId="0" fontId="2" fillId="6" borderId="42" xfId="2" applyFont="1" applyFill="1" applyBorder="1" applyAlignment="1" applyProtection="1">
      <alignment horizontal="center" vertical="center" wrapText="1" shrinkToFit="1"/>
      <protection locked="0"/>
    </xf>
    <xf numFmtId="0" fontId="2" fillId="6" borderId="39" xfId="2" applyFont="1" applyFill="1" applyBorder="1" applyAlignment="1" applyProtection="1">
      <alignment horizontal="center" vertical="center" wrapText="1" shrinkToFit="1"/>
      <protection locked="0"/>
    </xf>
    <xf numFmtId="0" fontId="2" fillId="6" borderId="43" xfId="2" applyFont="1" applyFill="1" applyBorder="1" applyAlignment="1" applyProtection="1">
      <alignment horizontal="center" vertical="center" wrapText="1" shrinkToFit="1"/>
      <protection locked="0"/>
    </xf>
    <xf numFmtId="0" fontId="32" fillId="10" borderId="55" xfId="2" applyFont="1" applyFill="1" applyBorder="1" applyAlignment="1" applyProtection="1">
      <alignment horizontal="left" vertical="center" wrapText="1" shrinkToFit="1"/>
      <protection locked="0"/>
    </xf>
    <xf numFmtId="0" fontId="32" fillId="10" borderId="21" xfId="2" applyFont="1" applyFill="1" applyBorder="1" applyAlignment="1" applyProtection="1">
      <alignment horizontal="left" vertical="center" wrapText="1" shrinkToFit="1"/>
      <protection locked="0"/>
    </xf>
    <xf numFmtId="0" fontId="32" fillId="10" borderId="53" xfId="2" applyFont="1" applyFill="1" applyBorder="1" applyAlignment="1" applyProtection="1">
      <alignment horizontal="left" vertical="center" wrapText="1" shrinkToFit="1"/>
      <protection locked="0"/>
    </xf>
    <xf numFmtId="49" fontId="2" fillId="8" borderId="55" xfId="2" applyNumberFormat="1" applyFont="1" applyFill="1" applyBorder="1" applyAlignment="1" applyProtection="1">
      <alignment horizontal="left" vertical="center" wrapText="1" shrinkToFit="1"/>
      <protection locked="0"/>
    </xf>
    <xf numFmtId="49" fontId="2" fillId="8" borderId="21" xfId="2" applyNumberFormat="1" applyFont="1" applyFill="1" applyBorder="1" applyAlignment="1" applyProtection="1">
      <alignment horizontal="left" vertical="center" wrapText="1" shrinkToFit="1"/>
      <protection locked="0"/>
    </xf>
    <xf numFmtId="49" fontId="2" fillId="8" borderId="53" xfId="2" applyNumberFormat="1" applyFont="1" applyFill="1" applyBorder="1" applyAlignment="1" applyProtection="1">
      <alignment horizontal="left" vertical="center" wrapText="1" shrinkToFit="1"/>
      <protection locked="0"/>
    </xf>
    <xf numFmtId="0" fontId="2" fillId="8" borderId="55" xfId="2" applyFont="1" applyFill="1" applyBorder="1" applyAlignment="1" applyProtection="1">
      <alignment horizontal="center" vertical="center"/>
      <protection locked="0"/>
    </xf>
    <xf numFmtId="0" fontId="2" fillId="8" borderId="21" xfId="2" applyFont="1" applyFill="1" applyBorder="1" applyAlignment="1" applyProtection="1">
      <alignment horizontal="center" vertical="center"/>
      <protection locked="0"/>
    </xf>
    <xf numFmtId="0" fontId="2" fillId="8" borderId="53" xfId="2" applyFont="1" applyFill="1" applyBorder="1" applyAlignment="1" applyProtection="1">
      <alignment horizontal="center" vertical="center"/>
      <protection locked="0"/>
    </xf>
    <xf numFmtId="49" fontId="2" fillId="7" borderId="55" xfId="2" applyNumberFormat="1" applyFont="1" applyFill="1" applyBorder="1" applyAlignment="1" applyProtection="1">
      <alignment horizontal="left" vertical="center" wrapText="1" shrinkToFit="1"/>
      <protection locked="0"/>
    </xf>
    <xf numFmtId="49" fontId="2" fillId="7" borderId="21" xfId="2" applyNumberFormat="1" applyFont="1" applyFill="1" applyBorder="1" applyAlignment="1" applyProtection="1">
      <alignment horizontal="left" vertical="center" wrapText="1" shrinkToFit="1"/>
      <protection locked="0"/>
    </xf>
    <xf numFmtId="49" fontId="2" fillId="7" borderId="53" xfId="2" applyNumberFormat="1" applyFont="1" applyFill="1" applyBorder="1" applyAlignment="1" applyProtection="1">
      <alignment horizontal="left" vertical="center" wrapText="1" shrinkToFit="1"/>
      <protection locked="0"/>
    </xf>
    <xf numFmtId="0" fontId="2" fillId="7" borderId="55" xfId="2" applyFont="1" applyFill="1" applyBorder="1" applyAlignment="1" applyProtection="1">
      <alignment horizontal="left" vertical="center" wrapText="1" shrinkToFit="1"/>
      <protection locked="0"/>
    </xf>
    <xf numFmtId="0" fontId="2" fillId="7" borderId="21" xfId="2" applyFont="1" applyFill="1" applyBorder="1" applyAlignment="1" applyProtection="1">
      <alignment horizontal="left" vertical="center" wrapText="1" shrinkToFit="1"/>
      <protection locked="0"/>
    </xf>
    <xf numFmtId="0" fontId="2" fillId="7" borderId="53" xfId="2" applyFont="1" applyFill="1" applyBorder="1" applyAlignment="1" applyProtection="1">
      <alignment horizontal="left" vertical="center" wrapText="1" shrinkToFit="1"/>
      <protection locked="0"/>
    </xf>
    <xf numFmtId="0" fontId="33" fillId="10" borderId="55" xfId="2" applyFont="1" applyFill="1" applyBorder="1" applyAlignment="1" applyProtection="1">
      <alignment horizontal="left" vertical="center" wrapText="1" shrinkToFit="1"/>
      <protection locked="0"/>
    </xf>
    <xf numFmtId="0" fontId="33" fillId="10" borderId="21" xfId="2" applyFont="1" applyFill="1" applyBorder="1" applyAlignment="1" applyProtection="1">
      <alignment horizontal="left" vertical="center" wrapText="1" shrinkToFit="1"/>
      <protection locked="0"/>
    </xf>
    <xf numFmtId="0" fontId="33" fillId="10" borderId="53" xfId="2" applyFont="1" applyFill="1" applyBorder="1" applyAlignment="1" applyProtection="1">
      <alignment horizontal="left" vertical="center" wrapText="1" shrinkToFit="1"/>
      <protection locked="0"/>
    </xf>
    <xf numFmtId="0" fontId="7" fillId="12" borderId="55" xfId="2" applyFont="1" applyFill="1" applyBorder="1" applyAlignment="1" applyProtection="1">
      <alignment horizontal="center" vertical="center" wrapText="1"/>
      <protection locked="0"/>
    </xf>
    <xf numFmtId="0" fontId="7" fillId="12" borderId="21" xfId="2" applyFont="1" applyFill="1" applyBorder="1" applyAlignment="1" applyProtection="1">
      <alignment horizontal="center" vertical="center"/>
      <protection locked="0"/>
    </xf>
    <xf numFmtId="0" fontId="7" fillId="12" borderId="53" xfId="2" applyFont="1" applyFill="1" applyBorder="1" applyAlignment="1" applyProtection="1">
      <alignment horizontal="center" vertical="center"/>
      <protection locked="0"/>
    </xf>
  </cellXfs>
  <cellStyles count="8">
    <cellStyle name="Hyperlink" xfId="4" xr:uid="{E08EC15A-055D-4894-9D5A-AC1307052C29}"/>
    <cellStyle name="ハイパーリンク" xfId="1" builtinId="8"/>
    <cellStyle name="ハイパーリンク 2" xfId="6" xr:uid="{3C4DE502-0F89-4E54-B3CF-BC09CD41A7B7}"/>
    <cellStyle name="桁区切り" xfId="3" builtinId="6"/>
    <cellStyle name="標準" xfId="0" builtinId="0"/>
    <cellStyle name="標準 3" xfId="2" xr:uid="{A69CDFF0-344B-4473-AEA6-F7999D637704}"/>
    <cellStyle name="標準 4" xfId="5" xr:uid="{4832F731-2F29-4E0F-AB6D-56097840013F}"/>
    <cellStyle name="標準 5" xfId="7" xr:uid="{51222E0A-66E7-429E-B6E3-6A2E3C9814CC}"/>
  </cellStyles>
  <dxfs count="98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colors>
    <mruColors>
      <color rgb="FFFFEFEF"/>
      <color rgb="FF0000CC"/>
      <color rgb="FFCCFF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emf"/><Relationship Id="rId10" Type="http://schemas.openxmlformats.org/officeDocument/2006/relationships/image" Target="../media/image10.png"/><Relationship Id="rId4" Type="http://schemas.openxmlformats.org/officeDocument/2006/relationships/image" Target="../media/image4.wmf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328083</xdr:colOff>
      <xdr:row>7</xdr:row>
      <xdr:rowOff>67784</xdr:rowOff>
    </xdr:from>
    <xdr:to>
      <xdr:col>11</xdr:col>
      <xdr:colOff>1360064</xdr:colOff>
      <xdr:row>8</xdr:row>
      <xdr:rowOff>258283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804619E-C684-4D95-A66E-11A34598B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0683" y="2144234"/>
          <a:ext cx="1031981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300567</xdr:colOff>
      <xdr:row>7</xdr:row>
      <xdr:rowOff>46617</xdr:rowOff>
    </xdr:from>
    <xdr:to>
      <xdr:col>12</xdr:col>
      <xdr:colOff>1339947</xdr:colOff>
      <xdr:row>8</xdr:row>
      <xdr:rowOff>250823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E55E7E4-C37E-4264-8B97-FD3D3C774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54792" y="2123067"/>
          <a:ext cx="1039380" cy="6423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270722</xdr:colOff>
      <xdr:row>10</xdr:row>
      <xdr:rowOff>120745</xdr:rowOff>
    </xdr:from>
    <xdr:to>
      <xdr:col>13</xdr:col>
      <xdr:colOff>1318030</xdr:colOff>
      <xdr:row>10</xdr:row>
      <xdr:rowOff>825444</xdr:rowOff>
    </xdr:to>
    <xdr:pic>
      <xdr:nvPicPr>
        <xdr:cNvPr id="4" name="Picture 1" descr="http://sv310/profiles/IllustGallery/images/SMAS/card_etc.png">
          <a:extLst>
            <a:ext uri="{FF2B5EF4-FFF2-40B4-BE49-F238E27FC236}">
              <a16:creationId xmlns:a16="http://schemas.microsoft.com/office/drawing/2014/main" id="{C1A79B66-A102-4CBE-ACF5-22BCB42A2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 bwMode="auto">
        <a:xfrm>
          <a:off x="16596572" y="3511645"/>
          <a:ext cx="1047308" cy="700617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164424</xdr:colOff>
      <xdr:row>10</xdr:row>
      <xdr:rowOff>49836</xdr:rowOff>
    </xdr:from>
    <xdr:to>
      <xdr:col>14</xdr:col>
      <xdr:colOff>1343296</xdr:colOff>
      <xdr:row>10</xdr:row>
      <xdr:rowOff>811684</xdr:rowOff>
    </xdr:to>
    <xdr:pic>
      <xdr:nvPicPr>
        <xdr:cNvPr id="5" name="Picture 1115">
          <a:extLst>
            <a:ext uri="{FF2B5EF4-FFF2-40B4-BE49-F238E27FC236}">
              <a16:creationId xmlns:a16="http://schemas.microsoft.com/office/drawing/2014/main" id="{96D3B37E-A44E-4602-B5A2-36B67F337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 bwMode="auto">
        <a:xfrm>
          <a:off x="18061899" y="3440736"/>
          <a:ext cx="1178872" cy="7577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260138</xdr:colOff>
      <xdr:row>7</xdr:row>
      <xdr:rowOff>78368</xdr:rowOff>
    </xdr:from>
    <xdr:to>
      <xdr:col>13</xdr:col>
      <xdr:colOff>1325033</xdr:colOff>
      <xdr:row>8</xdr:row>
      <xdr:rowOff>350783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F9B992EB-C978-4E67-BD99-C7430A0CC41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85988" y="2154818"/>
          <a:ext cx="1064895" cy="7105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312902</xdr:colOff>
      <xdr:row>10</xdr:row>
      <xdr:rowOff>163078</xdr:rowOff>
    </xdr:from>
    <xdr:to>
      <xdr:col>12</xdr:col>
      <xdr:colOff>1293977</xdr:colOff>
      <xdr:row>10</xdr:row>
      <xdr:rowOff>802443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2CCCB89F-3BF9-4A2A-9504-C8A0E06DC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67127" y="3553978"/>
          <a:ext cx="981075" cy="635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245069</xdr:colOff>
      <xdr:row>7</xdr:row>
      <xdr:rowOff>46618</xdr:rowOff>
    </xdr:from>
    <xdr:to>
      <xdr:col>14</xdr:col>
      <xdr:colOff>1397594</xdr:colOff>
      <xdr:row>8</xdr:row>
      <xdr:rowOff>356913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A4AA9232-2998-440E-8AA5-31027A7A3D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r="1137" b="50520"/>
        <a:stretch/>
      </xdr:blipFill>
      <xdr:spPr>
        <a:xfrm>
          <a:off x="18142544" y="2123068"/>
          <a:ext cx="1152525" cy="748445"/>
        </a:xfrm>
        <a:prstGeom prst="rect">
          <a:avLst/>
        </a:prstGeom>
      </xdr:spPr>
    </xdr:pic>
    <xdr:clientData/>
  </xdr:twoCellAnchor>
  <xdr:twoCellAnchor editAs="oneCell">
    <xdr:from>
      <xdr:col>11</xdr:col>
      <xdr:colOff>333956</xdr:colOff>
      <xdr:row>10</xdr:row>
      <xdr:rowOff>163078</xdr:rowOff>
    </xdr:from>
    <xdr:to>
      <xdr:col>11</xdr:col>
      <xdr:colOff>1353130</xdr:colOff>
      <xdr:row>10</xdr:row>
      <xdr:rowOff>796323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3935E434-BBE7-4D0A-8D06-D07821781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6556" y="3553978"/>
          <a:ext cx="1019174" cy="629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172420</xdr:colOff>
      <xdr:row>11</xdr:row>
      <xdr:rowOff>219807</xdr:rowOff>
    </xdr:from>
    <xdr:to>
      <xdr:col>12</xdr:col>
      <xdr:colOff>1313622</xdr:colOff>
      <xdr:row>11</xdr:row>
      <xdr:rowOff>793750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728769B1-D43B-4F76-90A1-90D04759A859}"/>
            </a:ext>
          </a:extLst>
        </xdr:cNvPr>
        <xdr:cNvSpPr/>
      </xdr:nvSpPr>
      <xdr:spPr>
        <a:xfrm>
          <a:off x="14346527" y="4358646"/>
          <a:ext cx="2717363" cy="573943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>
              <a:latin typeface="Meiryo UI" panose="020B0604030504040204" pitchFamily="50" charset="-128"/>
              <a:ea typeface="Meiryo UI" panose="020B0604030504040204" pitchFamily="50" charset="-128"/>
            </a:rPr>
            <a:t>出光とシェルは見分けづらいため</a:t>
          </a:r>
          <a:endParaRPr kumimoji="1" lang="en-US" altLang="ja-JP" sz="1000"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000">
              <a:latin typeface="Meiryo UI" panose="020B0604030504040204" pitchFamily="50" charset="-128"/>
              <a:ea typeface="Meiryo UI" panose="020B0604030504040204" pitchFamily="50" charset="-128"/>
            </a:rPr>
            <a:t>ご注意くださいますようお願いいたします</a:t>
          </a:r>
        </a:p>
      </xdr:txBody>
    </xdr:sp>
    <xdr:clientData/>
  </xdr:twoCellAnchor>
  <xdr:twoCellAnchor editAs="oneCell">
    <xdr:from>
      <xdr:col>8</xdr:col>
      <xdr:colOff>190500</xdr:colOff>
      <xdr:row>7</xdr:row>
      <xdr:rowOff>127001</xdr:rowOff>
    </xdr:from>
    <xdr:to>
      <xdr:col>8</xdr:col>
      <xdr:colOff>1391497</xdr:colOff>
      <xdr:row>8</xdr:row>
      <xdr:rowOff>403785</xdr:rowOff>
    </xdr:to>
    <xdr:pic>
      <xdr:nvPicPr>
        <xdr:cNvPr id="11" name="Picture 14" descr="s_card">
          <a:extLst>
            <a:ext uri="{FF2B5EF4-FFF2-40B4-BE49-F238E27FC236}">
              <a16:creationId xmlns:a16="http://schemas.microsoft.com/office/drawing/2014/main" id="{F5B1681A-A082-4C7E-A594-289D9C009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 bwMode="auto">
        <a:xfrm>
          <a:off x="8658225" y="2203451"/>
          <a:ext cx="1200997" cy="7149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230032</xdr:colOff>
      <xdr:row>7</xdr:row>
      <xdr:rowOff>127000</xdr:rowOff>
    </xdr:from>
    <xdr:to>
      <xdr:col>9</xdr:col>
      <xdr:colOff>1362179</xdr:colOff>
      <xdr:row>8</xdr:row>
      <xdr:rowOff>410507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47CE0648-16E4-485E-8D15-EEA75DA6B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269382" y="2203450"/>
          <a:ext cx="1132147" cy="721657"/>
        </a:xfrm>
        <a:prstGeom prst="rect">
          <a:avLst/>
        </a:prstGeom>
      </xdr:spPr>
    </xdr:pic>
    <xdr:clientData/>
  </xdr:twoCellAnchor>
  <xdr:twoCellAnchor editAs="oneCell">
    <xdr:from>
      <xdr:col>10</xdr:col>
      <xdr:colOff>221939</xdr:colOff>
      <xdr:row>7</xdr:row>
      <xdr:rowOff>127001</xdr:rowOff>
    </xdr:from>
    <xdr:to>
      <xdr:col>10</xdr:col>
      <xdr:colOff>1364938</xdr:colOff>
      <xdr:row>8</xdr:row>
      <xdr:rowOff>420773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C9F4C98C-2D01-483C-BD91-AB9CF52C27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 bwMode="auto">
        <a:xfrm>
          <a:off x="11832914" y="2203451"/>
          <a:ext cx="1142999" cy="731922"/>
        </a:xfrm>
        <a:prstGeom prst="rect">
          <a:avLst/>
        </a:prstGeom>
        <a:noFill/>
        <a:ln w="9525">
          <a:solidFill>
            <a:srgbClr val="CCFFCC"/>
          </a:solidFill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card-sma@sma-s.co.jp" TargetMode="External"/><Relationship Id="rId1" Type="http://schemas.openxmlformats.org/officeDocument/2006/relationships/hyperlink" Target="https://view.officeapps.live.com/op/view.aspx?src=https%3A%2F%2Fwww.smauto.co.jp%2Fassets%2Fimg-mt%2F2025%2F12%2F%25E3%2580%2590SMA%25E3%2582%25B5%25E3%2583%259B%25E3%2582%259A%25E3%2583%25BC%25E3%2583%2588%25E6%2583%2585%25E5%25A0%25B1%25E6%258F%2590%25E4%25BE%259B%25E3%2582%25B7%25E3%2583%25BC%25E3%2583%2588%25E3%2580%2591%25E5%2581%259C%25E6%25AD%25A2%25E3%2583%25BB%25E5%2586%258D%25E7%2599%25BA%25E8%25A1%258C%25E4%25BE%259D%25E9%25A0%25BC_%25EF%25BC%2588%25E8%25B2%25B4%25E7%25A4%25BE%25E5%2590%258D%25EF%25BC%2589.xlsx&amp;wdOrigin=BROWSELINK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card-sma@sma-s.co.jp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card-sma@sma-s.co.jp" TargetMode="External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card-sma@sma-s.co.jp" TargetMode="External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F3551-27C9-42A8-BCAC-DEA8085DAE58}">
  <sheetPr>
    <pageSetUpPr fitToPage="1"/>
  </sheetPr>
  <dimension ref="A1:BR33"/>
  <sheetViews>
    <sheetView showGridLines="0" tabSelected="1" zoomScale="84" zoomScaleNormal="84" zoomScaleSheetLayoutView="70" workbookViewId="0">
      <selection activeCell="D2" sqref="D2"/>
    </sheetView>
  </sheetViews>
  <sheetFormatPr defaultRowHeight="15.75" x14ac:dyDescent="0.4"/>
  <cols>
    <col min="1" max="1" width="4.375" style="45" customWidth="1"/>
    <col min="2" max="2" width="31.5" style="45" customWidth="1"/>
    <col min="3" max="3" width="22.125" style="211" customWidth="1"/>
    <col min="4" max="4" width="19.125" style="213" customWidth="1"/>
    <col min="5" max="5" width="16.875" style="222" customWidth="1"/>
    <col min="6" max="6" width="20" style="47" customWidth="1"/>
    <col min="7" max="7" width="5.25" style="47" bestFit="1" customWidth="1"/>
    <col min="8" max="8" width="3.375" style="47" bestFit="1" customWidth="1"/>
    <col min="9" max="15" width="20.625" style="40" customWidth="1"/>
    <col min="16" max="69" width="4" style="46" customWidth="1"/>
    <col min="70" max="16384" width="9" style="46"/>
  </cols>
  <sheetData>
    <row r="1" spans="1:70" ht="29.25" customHeight="1" x14ac:dyDescent="0.4">
      <c r="A1" s="492" t="s">
        <v>289</v>
      </c>
      <c r="B1" s="492"/>
      <c r="C1" s="492"/>
      <c r="D1" s="492"/>
      <c r="E1" s="492"/>
      <c r="F1" s="492"/>
      <c r="G1" s="211"/>
      <c r="H1" s="46"/>
      <c r="I1" s="493" t="s">
        <v>28</v>
      </c>
      <c r="J1" s="493"/>
      <c r="K1" s="493"/>
      <c r="L1" s="493"/>
      <c r="M1" s="493"/>
      <c r="N1" s="493"/>
      <c r="O1" s="493"/>
    </row>
    <row r="2" spans="1:70" ht="20.100000000000001" customHeight="1" x14ac:dyDescent="0.4">
      <c r="A2" s="212"/>
      <c r="B2" s="212"/>
      <c r="C2" s="212"/>
      <c r="E2" s="214"/>
      <c r="F2" s="211"/>
      <c r="G2" s="211"/>
      <c r="H2" s="46"/>
      <c r="I2" s="465"/>
      <c r="J2" s="465"/>
      <c r="K2" s="465"/>
      <c r="L2" s="465"/>
      <c r="M2" s="465"/>
      <c r="N2" s="465"/>
      <c r="O2" s="465"/>
    </row>
    <row r="3" spans="1:70" ht="20.100000000000001" customHeight="1" x14ac:dyDescent="0.4">
      <c r="A3" s="212"/>
      <c r="B3" s="215" t="s">
        <v>135</v>
      </c>
      <c r="C3" s="212"/>
      <c r="E3" s="214"/>
      <c r="F3" s="211"/>
      <c r="G3" s="211"/>
      <c r="H3" s="46"/>
      <c r="I3" s="465"/>
      <c r="J3" s="465"/>
      <c r="K3" s="465"/>
      <c r="L3" s="465"/>
      <c r="M3" s="465"/>
      <c r="N3" s="465"/>
      <c r="O3" s="465"/>
    </row>
    <row r="4" spans="1:70" ht="18" customHeight="1" x14ac:dyDescent="0.4">
      <c r="A4" s="212"/>
      <c r="B4" s="215"/>
      <c r="C4" s="212"/>
      <c r="E4" s="214"/>
      <c r="F4" s="211"/>
      <c r="G4" s="211"/>
      <c r="H4" s="46"/>
      <c r="I4" s="494" t="s">
        <v>29</v>
      </c>
      <c r="J4" s="494"/>
      <c r="K4" s="494"/>
      <c r="L4" s="494"/>
      <c r="M4" s="494"/>
      <c r="N4" s="494"/>
      <c r="O4" s="494"/>
    </row>
    <row r="5" spans="1:70" ht="21" x14ac:dyDescent="0.4">
      <c r="A5" s="212"/>
      <c r="B5" s="495" t="s">
        <v>230</v>
      </c>
      <c r="C5" s="497" t="s">
        <v>130</v>
      </c>
      <c r="D5" s="498"/>
      <c r="E5" s="498"/>
      <c r="F5" s="499"/>
      <c r="G5" s="211"/>
      <c r="H5" s="46"/>
      <c r="I5" s="500" t="s">
        <v>31</v>
      </c>
      <c r="J5" s="501"/>
      <c r="K5" s="501"/>
      <c r="L5" s="501"/>
      <c r="M5" s="502"/>
      <c r="N5" s="503" t="s">
        <v>30</v>
      </c>
      <c r="O5" s="504"/>
    </row>
    <row r="6" spans="1:70" ht="21.75" customHeight="1" x14ac:dyDescent="0.4">
      <c r="A6" s="216"/>
      <c r="B6" s="496"/>
      <c r="C6" s="309" t="s">
        <v>126</v>
      </c>
      <c r="D6" s="505" t="s">
        <v>14</v>
      </c>
      <c r="E6" s="505"/>
      <c r="F6" s="506"/>
      <c r="G6" s="211"/>
      <c r="H6" s="46"/>
      <c r="I6" s="310" t="s">
        <v>32</v>
      </c>
      <c r="J6" s="311" t="s">
        <v>33</v>
      </c>
      <c r="K6" s="311" t="s">
        <v>34</v>
      </c>
      <c r="L6" s="311" t="s">
        <v>35</v>
      </c>
      <c r="M6" s="312" t="s">
        <v>36</v>
      </c>
      <c r="N6" s="313" t="s">
        <v>57</v>
      </c>
      <c r="O6" s="314" t="s">
        <v>73</v>
      </c>
    </row>
    <row r="7" spans="1:70" s="217" customFormat="1" ht="35.1" customHeight="1" x14ac:dyDescent="0.4">
      <c r="B7" s="471" t="s">
        <v>257</v>
      </c>
      <c r="C7" s="480" t="s">
        <v>127</v>
      </c>
      <c r="D7" s="483" t="s">
        <v>231</v>
      </c>
      <c r="E7" s="484"/>
      <c r="F7" s="485"/>
      <c r="G7" s="218"/>
      <c r="I7" s="473"/>
      <c r="J7" s="41"/>
      <c r="K7" s="41"/>
      <c r="L7" s="41" t="s">
        <v>304</v>
      </c>
      <c r="M7" s="42" t="s">
        <v>306</v>
      </c>
      <c r="N7" s="474" t="s">
        <v>308</v>
      </c>
      <c r="O7" s="42" t="s">
        <v>308</v>
      </c>
    </row>
    <row r="8" spans="1:70" s="221" customFormat="1" ht="35.1" customHeight="1" x14ac:dyDescent="0.4">
      <c r="B8" s="407" t="s">
        <v>258</v>
      </c>
      <c r="C8" s="481"/>
      <c r="D8" s="486"/>
      <c r="E8" s="487"/>
      <c r="F8" s="488"/>
      <c r="G8" s="219"/>
      <c r="H8" s="219"/>
      <c r="I8" s="473"/>
      <c r="J8" s="41"/>
      <c r="K8" s="41"/>
      <c r="L8" s="41"/>
      <c r="M8" s="42"/>
      <c r="N8" s="474"/>
      <c r="O8" s="42"/>
      <c r="P8" s="217"/>
      <c r="Q8" s="217"/>
      <c r="R8" s="217"/>
      <c r="S8" s="217"/>
      <c r="T8" s="217"/>
      <c r="U8" s="217"/>
      <c r="V8" s="217"/>
      <c r="W8" s="217"/>
      <c r="X8" s="217"/>
      <c r="Y8" s="217"/>
      <c r="Z8" s="217"/>
      <c r="AA8" s="217"/>
      <c r="AB8" s="217"/>
      <c r="AC8" s="217"/>
      <c r="AD8" s="217"/>
      <c r="AE8" s="217"/>
      <c r="AF8" s="217"/>
      <c r="AG8" s="217"/>
      <c r="AH8" s="217"/>
      <c r="AI8" s="217"/>
      <c r="AJ8" s="217"/>
      <c r="AK8" s="217"/>
      <c r="AL8" s="217"/>
      <c r="AM8" s="217"/>
      <c r="AN8" s="217"/>
      <c r="AO8" s="217"/>
      <c r="AP8" s="217"/>
      <c r="AQ8" s="217"/>
      <c r="AR8" s="217"/>
      <c r="AS8" s="217"/>
      <c r="AT8" s="217"/>
      <c r="AU8" s="217"/>
      <c r="AV8" s="217"/>
      <c r="AW8" s="217"/>
      <c r="AX8" s="217"/>
      <c r="AY8" s="217"/>
      <c r="AZ8" s="217"/>
      <c r="BA8" s="217"/>
      <c r="BB8" s="217"/>
      <c r="BC8" s="217"/>
      <c r="BD8" s="217"/>
      <c r="BE8" s="217"/>
      <c r="BF8" s="217"/>
      <c r="BG8" s="217"/>
      <c r="BH8" s="217"/>
      <c r="BI8" s="217"/>
      <c r="BJ8" s="217"/>
      <c r="BK8" s="217"/>
      <c r="BL8" s="217"/>
      <c r="BM8" s="217"/>
      <c r="BN8" s="217"/>
      <c r="BO8" s="217"/>
      <c r="BP8" s="217"/>
      <c r="BQ8" s="217"/>
      <c r="BR8" s="217"/>
    </row>
    <row r="9" spans="1:70" s="217" customFormat="1" ht="35.1" customHeight="1" x14ac:dyDescent="0.4">
      <c r="B9" s="472" t="s">
        <v>259</v>
      </c>
      <c r="C9" s="482"/>
      <c r="D9" s="489" t="s">
        <v>290</v>
      </c>
      <c r="E9" s="490"/>
      <c r="F9" s="491"/>
      <c r="G9" s="220"/>
      <c r="I9" s="473"/>
      <c r="J9" s="41"/>
      <c r="K9" s="41"/>
      <c r="L9" s="41"/>
      <c r="M9" s="42"/>
      <c r="N9" s="474"/>
      <c r="O9" s="42"/>
    </row>
    <row r="10" spans="1:70" s="217" customFormat="1" ht="24.75" customHeight="1" x14ac:dyDescent="0.4">
      <c r="B10" s="513" t="s">
        <v>297</v>
      </c>
      <c r="C10" s="511" t="s">
        <v>292</v>
      </c>
      <c r="D10" s="515" t="s">
        <v>296</v>
      </c>
      <c r="E10" s="516"/>
      <c r="F10" s="517"/>
      <c r="G10" s="218"/>
      <c r="I10" s="473"/>
      <c r="J10" s="41"/>
      <c r="K10" s="41"/>
      <c r="L10" s="41" t="s">
        <v>305</v>
      </c>
      <c r="M10" s="42" t="s">
        <v>307</v>
      </c>
      <c r="N10" s="474" t="s">
        <v>309</v>
      </c>
      <c r="O10" s="42" t="s">
        <v>309</v>
      </c>
    </row>
    <row r="11" spans="1:70" s="221" customFormat="1" ht="66.75" customHeight="1" x14ac:dyDescent="0.4">
      <c r="B11" s="514"/>
      <c r="C11" s="512"/>
      <c r="D11" s="468" t="s">
        <v>293</v>
      </c>
      <c r="E11" s="469" t="s">
        <v>128</v>
      </c>
      <c r="F11" s="470" t="s">
        <v>291</v>
      </c>
      <c r="G11" s="219"/>
      <c r="H11" s="219"/>
      <c r="I11" s="473"/>
      <c r="J11" s="41"/>
      <c r="K11" s="41"/>
      <c r="L11" s="41"/>
      <c r="M11" s="42"/>
      <c r="N11" s="474"/>
      <c r="O11" s="42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7"/>
      <c r="AF11" s="217"/>
      <c r="AG11" s="217"/>
      <c r="AH11" s="217"/>
      <c r="AI11" s="217"/>
      <c r="AJ11" s="217"/>
      <c r="AK11" s="217"/>
      <c r="AL11" s="217"/>
      <c r="AM11" s="217"/>
      <c r="AN11" s="217"/>
      <c r="AO11" s="217"/>
      <c r="AP11" s="217"/>
      <c r="AQ11" s="217"/>
      <c r="AR11" s="217"/>
      <c r="AS11" s="217"/>
      <c r="AT11" s="217"/>
      <c r="AU11" s="217"/>
      <c r="AV11" s="217"/>
      <c r="AW11" s="217"/>
      <c r="AX11" s="217"/>
      <c r="AY11" s="217"/>
      <c r="AZ11" s="217"/>
      <c r="BA11" s="217"/>
      <c r="BB11" s="217"/>
      <c r="BC11" s="217"/>
      <c r="BD11" s="217"/>
      <c r="BE11" s="217"/>
      <c r="BF11" s="217"/>
      <c r="BG11" s="217"/>
      <c r="BH11" s="217"/>
      <c r="BI11" s="217"/>
      <c r="BJ11" s="217"/>
      <c r="BK11" s="217"/>
      <c r="BL11" s="217"/>
      <c r="BM11" s="217"/>
      <c r="BN11" s="217"/>
      <c r="BO11" s="217"/>
      <c r="BP11" s="217"/>
      <c r="BQ11" s="217"/>
      <c r="BR11" s="217"/>
    </row>
    <row r="12" spans="1:70" s="221" customFormat="1" ht="90.75" customHeight="1" x14ac:dyDescent="0.4">
      <c r="B12" s="467" t="s">
        <v>232</v>
      </c>
      <c r="C12" s="481" t="s">
        <v>128</v>
      </c>
      <c r="D12" s="507"/>
      <c r="E12" s="507"/>
      <c r="F12" s="508"/>
      <c r="G12" s="219"/>
      <c r="H12" s="219"/>
      <c r="I12" s="475"/>
      <c r="J12" s="476"/>
      <c r="K12" s="476"/>
      <c r="L12" s="476"/>
      <c r="M12" s="477"/>
      <c r="N12" s="478"/>
      <c r="O12" s="47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7"/>
      <c r="AF12" s="217"/>
      <c r="AG12" s="217"/>
      <c r="AH12" s="217"/>
      <c r="AI12" s="217"/>
      <c r="AJ12" s="217"/>
      <c r="AK12" s="217"/>
      <c r="AL12" s="217"/>
      <c r="AM12" s="217"/>
      <c r="AN12" s="217"/>
      <c r="AO12" s="217"/>
      <c r="AP12" s="217"/>
      <c r="AQ12" s="217"/>
      <c r="AR12" s="217"/>
      <c r="AS12" s="217"/>
      <c r="AT12" s="217"/>
      <c r="AU12" s="217"/>
      <c r="AV12" s="217"/>
      <c r="AW12" s="217"/>
      <c r="AX12" s="217"/>
      <c r="AY12" s="217"/>
      <c r="AZ12" s="217"/>
      <c r="BA12" s="217"/>
      <c r="BB12" s="217"/>
      <c r="BC12" s="217"/>
      <c r="BD12" s="217"/>
      <c r="BE12" s="217"/>
      <c r="BF12" s="217"/>
      <c r="BG12" s="217"/>
      <c r="BH12" s="217"/>
      <c r="BI12" s="217"/>
      <c r="BJ12" s="217"/>
      <c r="BK12" s="217"/>
      <c r="BL12" s="217"/>
      <c r="BM12" s="217"/>
      <c r="BN12" s="217"/>
      <c r="BO12" s="217"/>
      <c r="BP12" s="217"/>
      <c r="BQ12" s="217"/>
      <c r="BR12" s="217"/>
    </row>
    <row r="13" spans="1:70" s="45" customFormat="1" ht="35.1" customHeight="1" x14ac:dyDescent="0.4">
      <c r="B13" s="466" t="s">
        <v>129</v>
      </c>
      <c r="C13" s="509" t="s">
        <v>137</v>
      </c>
      <c r="D13" s="509"/>
      <c r="E13" s="509"/>
      <c r="F13" s="510"/>
      <c r="G13" s="47"/>
      <c r="H13" s="47"/>
      <c r="I13" s="40"/>
      <c r="J13" s="40"/>
      <c r="K13" s="40"/>
      <c r="L13" s="40"/>
      <c r="M13" s="40"/>
      <c r="N13" s="40"/>
      <c r="O13" s="40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46"/>
    </row>
    <row r="14" spans="1:70" s="45" customFormat="1" ht="17.25" customHeight="1" x14ac:dyDescent="0.4">
      <c r="C14" s="211"/>
      <c r="D14" s="213"/>
      <c r="E14" s="222"/>
      <c r="F14" s="47"/>
      <c r="G14" s="47"/>
      <c r="H14" s="47"/>
      <c r="I14" s="40"/>
      <c r="J14" s="40"/>
      <c r="K14" s="40"/>
      <c r="L14" s="40"/>
      <c r="M14" s="40"/>
      <c r="N14" s="40"/>
      <c r="O14" s="40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46"/>
    </row>
    <row r="15" spans="1:70" s="45" customFormat="1" ht="17.25" customHeight="1" x14ac:dyDescent="0.4">
      <c r="B15" s="226" t="s">
        <v>199</v>
      </c>
      <c r="C15" s="211"/>
      <c r="D15" s="213"/>
      <c r="E15" s="222"/>
      <c r="F15" s="47"/>
      <c r="G15" s="47"/>
      <c r="H15" s="47"/>
      <c r="I15" s="40"/>
      <c r="J15" s="40"/>
      <c r="K15" s="40"/>
      <c r="L15" s="40"/>
      <c r="M15" s="40"/>
      <c r="N15" s="40"/>
      <c r="O15" s="40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46"/>
    </row>
    <row r="16" spans="1:70" s="45" customFormat="1" ht="17.25" customHeight="1" x14ac:dyDescent="0.4">
      <c r="B16" s="225" t="s">
        <v>298</v>
      </c>
      <c r="C16" s="211"/>
      <c r="D16" s="213"/>
      <c r="E16" s="222"/>
      <c r="F16" s="47"/>
      <c r="G16" s="47"/>
      <c r="H16" s="47"/>
      <c r="I16" s="40"/>
      <c r="J16" s="40"/>
      <c r="K16" s="40"/>
      <c r="L16" s="40"/>
      <c r="M16" s="40"/>
      <c r="N16" s="40"/>
      <c r="O16" s="40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46"/>
    </row>
    <row r="17" spans="1:70" s="45" customFormat="1" ht="17.25" customHeight="1" x14ac:dyDescent="0.4">
      <c r="B17" s="225" t="s">
        <v>138</v>
      </c>
      <c r="C17" s="211"/>
      <c r="D17" s="213"/>
      <c r="E17" s="222"/>
      <c r="F17" s="47"/>
      <c r="G17" s="47"/>
      <c r="H17" s="47"/>
      <c r="I17" s="40"/>
      <c r="J17" s="40"/>
      <c r="K17" s="40"/>
      <c r="L17" s="40"/>
      <c r="M17" s="40"/>
      <c r="N17" s="40"/>
      <c r="O17" s="40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</row>
    <row r="18" spans="1:70" s="45" customFormat="1" ht="17.25" customHeight="1" x14ac:dyDescent="0.4">
      <c r="B18" s="225" t="s">
        <v>294</v>
      </c>
      <c r="C18" s="211"/>
      <c r="D18" s="213"/>
      <c r="E18" s="222"/>
      <c r="F18" s="47"/>
      <c r="G18" s="47"/>
      <c r="H18" s="47"/>
      <c r="I18" s="40"/>
      <c r="J18" s="40"/>
      <c r="K18" s="40"/>
      <c r="L18" s="40"/>
      <c r="M18" s="40"/>
      <c r="N18" s="40"/>
      <c r="O18" s="40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46"/>
    </row>
    <row r="19" spans="1:70" s="45" customFormat="1" ht="17.25" customHeight="1" x14ac:dyDescent="0.4">
      <c r="C19" s="211"/>
      <c r="D19" s="213"/>
      <c r="E19" s="222"/>
      <c r="F19" s="47"/>
      <c r="G19" s="47"/>
      <c r="H19" s="47"/>
      <c r="I19" s="40"/>
      <c r="J19" s="40"/>
      <c r="K19" s="40"/>
      <c r="L19" s="40"/>
      <c r="M19" s="40"/>
      <c r="N19" s="40"/>
      <c r="O19" s="40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</row>
    <row r="20" spans="1:70" s="45" customFormat="1" ht="17.25" customHeight="1" x14ac:dyDescent="0.4">
      <c r="A20" s="224" t="s">
        <v>299</v>
      </c>
      <c r="C20" s="211"/>
      <c r="D20" s="213"/>
      <c r="E20" s="222"/>
      <c r="F20" s="47"/>
      <c r="G20" s="47"/>
      <c r="H20" s="47"/>
      <c r="I20" s="40"/>
      <c r="J20" s="40"/>
      <c r="K20" s="40"/>
      <c r="L20" s="40"/>
      <c r="M20" s="40"/>
      <c r="N20" s="40"/>
      <c r="O20" s="40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</row>
    <row r="21" spans="1:70" s="45" customFormat="1" ht="17.25" customHeight="1" x14ac:dyDescent="0.4">
      <c r="B21" s="223" t="s">
        <v>133</v>
      </c>
      <c r="C21" s="211"/>
      <c r="D21" s="213"/>
      <c r="E21" s="127"/>
      <c r="F21" s="47"/>
      <c r="G21" s="47"/>
      <c r="H21" s="47"/>
      <c r="I21" s="40"/>
      <c r="J21" s="40"/>
      <c r="K21" s="40"/>
      <c r="L21" s="40"/>
      <c r="M21" s="40"/>
      <c r="N21" s="40"/>
      <c r="O21" s="40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</row>
    <row r="22" spans="1:70" s="45" customFormat="1" ht="17.25" customHeight="1" x14ac:dyDescent="0.4">
      <c r="B22" s="223" t="s">
        <v>131</v>
      </c>
      <c r="C22" s="211"/>
      <c r="D22" s="213"/>
      <c r="E22" s="127"/>
      <c r="F22" s="47"/>
      <c r="G22" s="47"/>
      <c r="H22" s="47"/>
      <c r="I22" s="40"/>
      <c r="J22" s="40"/>
      <c r="K22" s="40"/>
      <c r="L22" s="40"/>
      <c r="M22" s="40"/>
      <c r="N22" s="40"/>
      <c r="O22" s="40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</row>
    <row r="23" spans="1:70" s="45" customFormat="1" ht="17.25" customHeight="1" x14ac:dyDescent="0.4">
      <c r="B23" s="223" t="s">
        <v>132</v>
      </c>
      <c r="C23" s="211"/>
      <c r="D23" s="213"/>
      <c r="E23" s="127"/>
      <c r="F23" s="47"/>
      <c r="G23" s="47"/>
      <c r="H23" s="47"/>
      <c r="I23" s="40"/>
      <c r="J23" s="40"/>
      <c r="K23" s="40"/>
      <c r="L23" s="40"/>
      <c r="M23" s="40"/>
      <c r="N23" s="40"/>
      <c r="O23" s="40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</row>
    <row r="24" spans="1:70" s="45" customFormat="1" ht="17.25" customHeight="1" x14ac:dyDescent="0.4">
      <c r="B24" s="209" t="s">
        <v>0</v>
      </c>
      <c r="C24" s="211"/>
      <c r="D24" s="213"/>
      <c r="E24" s="127"/>
      <c r="F24" s="47"/>
      <c r="G24" s="47"/>
      <c r="H24" s="47"/>
      <c r="I24" s="40"/>
      <c r="J24" s="40"/>
      <c r="K24" s="40"/>
      <c r="L24" s="40"/>
      <c r="M24" s="40"/>
      <c r="N24" s="40"/>
      <c r="O24" s="40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</row>
    <row r="25" spans="1:70" s="45" customFormat="1" ht="17.25" customHeight="1" x14ac:dyDescent="0.4">
      <c r="B25" s="223" t="s">
        <v>134</v>
      </c>
      <c r="C25" s="211"/>
      <c r="D25" s="213"/>
      <c r="E25" s="127"/>
      <c r="F25" s="47"/>
      <c r="G25" s="47"/>
      <c r="H25" s="47"/>
      <c r="I25" s="40"/>
      <c r="J25" s="40"/>
      <c r="K25" s="40"/>
      <c r="L25" s="40"/>
      <c r="M25" s="40"/>
      <c r="N25" s="40"/>
      <c r="O25" s="40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</row>
    <row r="26" spans="1:70" s="45" customFormat="1" ht="17.25" customHeight="1" x14ac:dyDescent="0.4">
      <c r="C26" s="211"/>
      <c r="D26" s="213"/>
      <c r="E26" s="222"/>
      <c r="F26" s="47"/>
      <c r="G26" s="47"/>
      <c r="H26" s="47"/>
      <c r="I26" s="40"/>
      <c r="J26" s="40"/>
      <c r="K26" s="40"/>
      <c r="L26" s="40"/>
      <c r="M26" s="40"/>
      <c r="N26" s="40"/>
      <c r="O26" s="40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</row>
    <row r="27" spans="1:70" s="45" customFormat="1" ht="17.25" customHeight="1" x14ac:dyDescent="0.4">
      <c r="C27" s="211"/>
      <c r="D27" s="213"/>
      <c r="E27" s="222"/>
      <c r="F27" s="47"/>
      <c r="G27" s="47"/>
      <c r="H27" s="47"/>
      <c r="I27" s="40"/>
      <c r="J27" s="40"/>
      <c r="K27" s="40"/>
      <c r="L27" s="40"/>
      <c r="M27" s="40"/>
      <c r="N27" s="40"/>
      <c r="O27" s="40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</row>
    <row r="28" spans="1:70" s="45" customFormat="1" ht="17.25" customHeight="1" x14ac:dyDescent="0.4">
      <c r="C28" s="211"/>
      <c r="D28" s="213"/>
      <c r="E28" s="222"/>
      <c r="F28" s="47"/>
      <c r="G28" s="47"/>
      <c r="H28" s="47"/>
      <c r="I28" s="40"/>
      <c r="J28" s="40"/>
      <c r="K28" s="40"/>
      <c r="L28" s="40"/>
      <c r="M28" s="40"/>
      <c r="N28" s="40"/>
      <c r="O28" s="40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</row>
    <row r="29" spans="1:70" s="45" customFormat="1" ht="17.25" customHeight="1" x14ac:dyDescent="0.4">
      <c r="C29" s="211"/>
      <c r="D29" s="213"/>
      <c r="E29" s="222"/>
      <c r="F29" s="47"/>
      <c r="G29" s="47"/>
      <c r="H29" s="47"/>
      <c r="I29" s="40"/>
      <c r="J29" s="40"/>
      <c r="K29" s="40"/>
      <c r="L29" s="40"/>
      <c r="M29" s="40"/>
      <c r="N29" s="40"/>
      <c r="O29" s="40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</row>
    <row r="30" spans="1:70" s="45" customFormat="1" ht="17.25" customHeight="1" x14ac:dyDescent="0.4">
      <c r="C30" s="211"/>
      <c r="D30" s="213"/>
      <c r="E30" s="222"/>
      <c r="F30" s="47"/>
      <c r="G30" s="47"/>
      <c r="H30" s="47"/>
      <c r="I30" s="40"/>
      <c r="J30" s="40"/>
      <c r="K30" s="40"/>
      <c r="L30" s="40"/>
      <c r="M30" s="40"/>
      <c r="N30" s="40"/>
      <c r="O30" s="40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</row>
    <row r="31" spans="1:70" s="45" customFormat="1" ht="17.25" customHeight="1" x14ac:dyDescent="0.4">
      <c r="C31" s="211"/>
      <c r="D31" s="213"/>
      <c r="E31" s="222"/>
      <c r="F31" s="47"/>
      <c r="G31" s="47"/>
      <c r="H31" s="47"/>
      <c r="I31" s="40"/>
      <c r="J31" s="40"/>
      <c r="K31" s="40"/>
      <c r="L31" s="40"/>
      <c r="M31" s="40"/>
      <c r="N31" s="40"/>
      <c r="O31" s="40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</row>
    <row r="32" spans="1:70" s="45" customFormat="1" ht="17.25" customHeight="1" x14ac:dyDescent="0.4">
      <c r="C32" s="211"/>
      <c r="D32" s="213"/>
      <c r="E32" s="222"/>
      <c r="F32" s="47"/>
      <c r="G32" s="47"/>
      <c r="H32" s="47"/>
      <c r="I32" s="40"/>
      <c r="J32" s="40"/>
      <c r="K32" s="40"/>
      <c r="L32" s="40"/>
      <c r="M32" s="40"/>
      <c r="N32" s="40"/>
      <c r="O32" s="40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</row>
    <row r="33" spans="3:70" s="45" customFormat="1" ht="17.25" customHeight="1" x14ac:dyDescent="0.4">
      <c r="C33" s="211"/>
      <c r="D33" s="213"/>
      <c r="E33" s="222"/>
      <c r="F33" s="47"/>
      <c r="G33" s="47"/>
      <c r="H33" s="47"/>
      <c r="I33" s="40"/>
      <c r="J33" s="40"/>
      <c r="K33" s="40"/>
      <c r="L33" s="40"/>
      <c r="M33" s="40"/>
      <c r="N33" s="40"/>
      <c r="O33" s="40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</row>
  </sheetData>
  <sheetProtection formatCells="0" formatColumns="0" formatRows="0" insertColumns="0" insertRows="0" deleteColumns="0" deleteRows="0" selectLockedCells="1" sort="0" autoFilter="0"/>
  <mergeCells count="16">
    <mergeCell ref="C12:F12"/>
    <mergeCell ref="C13:F13"/>
    <mergeCell ref="C10:C11"/>
    <mergeCell ref="B10:B11"/>
    <mergeCell ref="D10:F10"/>
    <mergeCell ref="C7:C9"/>
    <mergeCell ref="D7:F8"/>
    <mergeCell ref="D9:F9"/>
    <mergeCell ref="A1:F1"/>
    <mergeCell ref="I1:O1"/>
    <mergeCell ref="I4:O4"/>
    <mergeCell ref="B5:B6"/>
    <mergeCell ref="C5:F5"/>
    <mergeCell ref="I5:M5"/>
    <mergeCell ref="N5:O5"/>
    <mergeCell ref="D6:F6"/>
  </mergeCells>
  <phoneticPr fontId="1"/>
  <hyperlinks>
    <hyperlink ref="C7" location="発行依頼!A11" display="発行依頼" xr:uid="{C78A6194-B3A5-4466-B5DD-726842AA71A2}"/>
    <hyperlink ref="C12" location="情報変更依頼!A11" display="情報変更依頼" xr:uid="{A35D4AF3-6EE0-4BD1-A3A0-608DC7770111}"/>
    <hyperlink ref="E11" location="情報変更依頼!C4" display="情報変更依頼" xr:uid="{D48682AD-5F05-45CD-B718-8E0D3797A5D0}"/>
    <hyperlink ref="D11" location="'簡易依頼（ETCのみ）'!A1" display="'簡易依頼（ETCのみ）'!A1" xr:uid="{0EAFD563-16FD-4714-A12D-E38983D61376}"/>
    <hyperlink ref="F11" location="発行依頼!C4" display="発行依頼" xr:uid="{1AD92776-D3BA-4789-8941-00ACE012CC68}"/>
    <hyperlink ref="C13:F13" r:id="rId1" display="停止・再発行　依頼書式にてご依頼ください" xr:uid="{FB60FE2C-9DF3-4202-8580-CBB93A60E318}"/>
    <hyperlink ref="B24" r:id="rId2" xr:uid="{5C5C05A1-D579-4BE7-9018-7EC1E214D2D0}"/>
    <hyperlink ref="C7:C9" location="発行依頼!C4" display="発行依頼" xr:uid="{768A6C56-F7D2-4911-97DD-7466B1AAC7EA}"/>
    <hyperlink ref="D7:F8" location="発行依頼!C4" display="発行依頼" xr:uid="{82668278-6CB7-4C5F-8697-94639B2D40C2}"/>
    <hyperlink ref="C12:F12" location="情報変更依頼!C4" display="情報変更依頼" xr:uid="{507A2AF2-1B11-44F4-A0CA-94573C7CC074}"/>
  </hyperlinks>
  <pageMargins left="3.937007874015748E-2" right="3.937007874015748E-2" top="0.86614173228346458" bottom="0.35433070866141736" header="0.51181102362204722" footer="0.11811023622047245"/>
  <pageSetup paperSize="9" scale="51" orientation="landscape" r:id="rId3"/>
  <headerFooter>
    <oddHeader>&amp;C&amp;"Meiryo UI,標準"&amp;F</oddHeader>
  </headerFooter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A226E6-B42C-432C-9AEB-13D57A1F5E7A}">
  <sheetPr>
    <tabColor theme="4" tint="0.79998168889431442"/>
    <pageSetUpPr fitToPage="1"/>
  </sheetPr>
  <dimension ref="A1:D36"/>
  <sheetViews>
    <sheetView showGridLines="0" zoomScale="95" zoomScaleNormal="95" zoomScaleSheetLayoutView="70" workbookViewId="0">
      <selection activeCell="B19" sqref="B19"/>
    </sheetView>
  </sheetViews>
  <sheetFormatPr defaultRowHeight="16.5" x14ac:dyDescent="0.4"/>
  <cols>
    <col min="1" max="1" width="6.25" style="208" customWidth="1"/>
    <col min="2" max="2" width="27.5" style="208" customWidth="1"/>
    <col min="3" max="3" width="29.375" style="44" customWidth="1"/>
    <col min="4" max="4" width="43.5" style="203" customWidth="1"/>
    <col min="5" max="16384" width="9" style="87"/>
  </cols>
  <sheetData>
    <row r="1" spans="1:4" ht="48.75" customHeight="1" x14ac:dyDescent="0.4">
      <c r="A1" s="518" t="s">
        <v>301</v>
      </c>
      <c r="B1" s="518"/>
      <c r="C1" s="518"/>
      <c r="D1" s="518"/>
    </row>
    <row r="2" spans="1:4" ht="20.100000000000001" customHeight="1" x14ac:dyDescent="0.4">
      <c r="A2" s="87"/>
      <c r="B2" s="87" t="s">
        <v>242</v>
      </c>
      <c r="C2" s="87"/>
    </row>
    <row r="3" spans="1:4" ht="20.100000000000001" customHeight="1" x14ac:dyDescent="0.4">
      <c r="A3" s="87"/>
      <c r="B3" s="479" t="s">
        <v>302</v>
      </c>
      <c r="C3" s="87"/>
    </row>
    <row r="4" spans="1:4" ht="20.100000000000001" customHeight="1" x14ac:dyDescent="0.4">
      <c r="A4" s="87"/>
      <c r="B4" s="87"/>
      <c r="C4" s="87"/>
    </row>
    <row r="5" spans="1:4" ht="20.100000000000001" customHeight="1" x14ac:dyDescent="0.4">
      <c r="A5" s="87" t="s">
        <v>116</v>
      </c>
      <c r="B5" s="87"/>
      <c r="C5" s="87"/>
    </row>
    <row r="6" spans="1:4" ht="20.100000000000001" customHeight="1" x14ac:dyDescent="0.4">
      <c r="A6" s="87"/>
      <c r="B6" s="87" t="s">
        <v>300</v>
      </c>
      <c r="C6" s="87"/>
    </row>
    <row r="7" spans="1:4" ht="20.100000000000001" customHeight="1" x14ac:dyDescent="0.4">
      <c r="A7" s="87"/>
      <c r="B7" s="204" t="s">
        <v>109</v>
      </c>
      <c r="C7" s="204" t="s">
        <v>110</v>
      </c>
      <c r="D7" s="205" t="s">
        <v>111</v>
      </c>
    </row>
    <row r="8" spans="1:4" ht="20.100000000000001" customHeight="1" x14ac:dyDescent="0.4">
      <c r="A8" s="87"/>
      <c r="B8" s="206" t="s">
        <v>112</v>
      </c>
      <c r="C8" s="207" t="s">
        <v>107</v>
      </c>
      <c r="D8" s="206" t="s">
        <v>239</v>
      </c>
    </row>
    <row r="9" spans="1:4" ht="20.100000000000001" customHeight="1" x14ac:dyDescent="0.4">
      <c r="A9" s="87"/>
      <c r="B9" s="206" t="s">
        <v>240</v>
      </c>
      <c r="C9" s="207" t="s">
        <v>113</v>
      </c>
      <c r="D9" s="206"/>
    </row>
    <row r="10" spans="1:4" ht="20.100000000000001" customHeight="1" x14ac:dyDescent="0.4">
      <c r="A10" s="87"/>
      <c r="B10" s="206" t="s">
        <v>241</v>
      </c>
      <c r="C10" s="207" t="s">
        <v>114</v>
      </c>
      <c r="D10" s="206"/>
    </row>
    <row r="11" spans="1:4" ht="20.100000000000001" customHeight="1" x14ac:dyDescent="0.4">
      <c r="A11" s="87"/>
      <c r="B11" s="206" t="s">
        <v>117</v>
      </c>
      <c r="C11" s="207" t="s">
        <v>115</v>
      </c>
      <c r="D11" s="210" t="s">
        <v>303</v>
      </c>
    </row>
    <row r="12" spans="1:4" s="208" customFormat="1" ht="20.100000000000001" customHeight="1" x14ac:dyDescent="0.4">
      <c r="C12" s="44"/>
      <c r="D12" s="203"/>
    </row>
    <row r="13" spans="1:4" s="208" customFormat="1" ht="20.100000000000001" customHeight="1" x14ac:dyDescent="0.4">
      <c r="A13" s="87" t="s">
        <v>118</v>
      </c>
      <c r="C13" s="44"/>
      <c r="D13" s="203"/>
    </row>
    <row r="14" spans="1:4" s="208" customFormat="1" ht="20.100000000000001" customHeight="1" x14ac:dyDescent="0.4">
      <c r="B14" s="209" t="s">
        <v>0</v>
      </c>
      <c r="C14" s="44" t="s">
        <v>119</v>
      </c>
      <c r="D14" s="203"/>
    </row>
    <row r="15" spans="1:4" s="208" customFormat="1" ht="20.100000000000001" customHeight="1" x14ac:dyDescent="0.4">
      <c r="C15" s="44"/>
      <c r="D15" s="203"/>
    </row>
    <row r="16" spans="1:4" s="208" customFormat="1" ht="20.100000000000001" customHeight="1" x14ac:dyDescent="0.4">
      <c r="A16" s="87" t="s">
        <v>108</v>
      </c>
      <c r="B16" s="87"/>
      <c r="C16" s="44"/>
      <c r="D16" s="203"/>
    </row>
    <row r="17" spans="2:4" s="208" customFormat="1" ht="20.100000000000001" customHeight="1" x14ac:dyDescent="0.4">
      <c r="B17" s="44" t="s">
        <v>136</v>
      </c>
      <c r="C17" s="44"/>
      <c r="D17" s="203"/>
    </row>
    <row r="18" spans="2:4" s="208" customFormat="1" ht="20.100000000000001" customHeight="1" x14ac:dyDescent="0.4">
      <c r="B18" s="44" t="s">
        <v>123</v>
      </c>
      <c r="C18" s="44"/>
      <c r="D18" s="203"/>
    </row>
    <row r="19" spans="2:4" s="208" customFormat="1" ht="17.25" customHeight="1" x14ac:dyDescent="0.4">
      <c r="B19" s="8" t="s">
        <v>238</v>
      </c>
      <c r="C19" s="44"/>
      <c r="D19" s="203"/>
    </row>
    <row r="20" spans="2:4" s="208" customFormat="1" ht="17.25" customHeight="1" x14ac:dyDescent="0.4">
      <c r="C20" s="44"/>
      <c r="D20" s="203"/>
    </row>
    <row r="21" spans="2:4" s="208" customFormat="1" ht="17.25" customHeight="1" x14ac:dyDescent="0.4">
      <c r="C21" s="44"/>
      <c r="D21" s="203"/>
    </row>
    <row r="22" spans="2:4" s="208" customFormat="1" ht="17.25" customHeight="1" x14ac:dyDescent="0.4">
      <c r="C22" s="44"/>
      <c r="D22" s="203"/>
    </row>
    <row r="23" spans="2:4" s="208" customFormat="1" ht="17.25" customHeight="1" x14ac:dyDescent="0.4">
      <c r="C23" s="44"/>
      <c r="D23" s="203"/>
    </row>
    <row r="24" spans="2:4" s="208" customFormat="1" ht="17.25" customHeight="1" x14ac:dyDescent="0.4">
      <c r="C24" s="44"/>
      <c r="D24" s="203"/>
    </row>
    <row r="25" spans="2:4" s="208" customFormat="1" ht="17.25" customHeight="1" x14ac:dyDescent="0.4">
      <c r="C25" s="44"/>
      <c r="D25" s="203"/>
    </row>
    <row r="26" spans="2:4" s="208" customFormat="1" ht="17.25" customHeight="1" x14ac:dyDescent="0.4">
      <c r="C26" s="44"/>
      <c r="D26" s="203"/>
    </row>
    <row r="27" spans="2:4" s="208" customFormat="1" ht="17.25" customHeight="1" x14ac:dyDescent="0.4">
      <c r="C27" s="44"/>
      <c r="D27" s="203"/>
    </row>
    <row r="28" spans="2:4" s="208" customFormat="1" ht="17.25" customHeight="1" x14ac:dyDescent="0.4">
      <c r="C28" s="44"/>
      <c r="D28" s="203"/>
    </row>
    <row r="29" spans="2:4" s="208" customFormat="1" ht="17.25" customHeight="1" x14ac:dyDescent="0.4">
      <c r="C29" s="44"/>
      <c r="D29" s="203"/>
    </row>
    <row r="30" spans="2:4" s="208" customFormat="1" ht="17.25" customHeight="1" x14ac:dyDescent="0.4">
      <c r="C30" s="44"/>
      <c r="D30" s="203"/>
    </row>
    <row r="31" spans="2:4" s="208" customFormat="1" ht="17.25" customHeight="1" x14ac:dyDescent="0.4">
      <c r="C31" s="44"/>
      <c r="D31" s="203"/>
    </row>
    <row r="32" spans="2:4" s="208" customFormat="1" ht="17.25" customHeight="1" x14ac:dyDescent="0.4">
      <c r="C32" s="44"/>
      <c r="D32" s="203"/>
    </row>
    <row r="33" spans="3:4" s="208" customFormat="1" ht="17.25" customHeight="1" x14ac:dyDescent="0.4">
      <c r="C33" s="44"/>
      <c r="D33" s="203"/>
    </row>
    <row r="34" spans="3:4" s="208" customFormat="1" ht="17.25" customHeight="1" x14ac:dyDescent="0.4">
      <c r="C34" s="44"/>
      <c r="D34" s="203"/>
    </row>
    <row r="35" spans="3:4" s="208" customFormat="1" ht="17.25" customHeight="1" x14ac:dyDescent="0.4">
      <c r="C35" s="44"/>
      <c r="D35" s="203"/>
    </row>
    <row r="36" spans="3:4" s="208" customFormat="1" ht="17.25" customHeight="1" x14ac:dyDescent="0.4">
      <c r="C36" s="44"/>
      <c r="D36" s="203"/>
    </row>
  </sheetData>
  <sheetProtection formatCells="0" formatColumns="0" formatRows="0" insertColumns="0" insertRows="0" deleteColumns="0" deleteRows="0" selectLockedCells="1" sort="0" autoFilter="0"/>
  <mergeCells count="1">
    <mergeCell ref="A1:D1"/>
  </mergeCells>
  <phoneticPr fontId="1"/>
  <hyperlinks>
    <hyperlink ref="B14" r:id="rId1" xr:uid="{753D8434-9CC0-4F81-8E32-38C48AF47E67}"/>
    <hyperlink ref="B19" location="情報変更依頼!C4" display="　→情報変更依頼シート" xr:uid="{E880EBF4-EFD9-4BEA-91F1-44F382E47B81}"/>
  </hyperlinks>
  <pageMargins left="3.937007874015748E-2" right="3.937007874015748E-2" top="0.86614173228346458" bottom="0.35433070866141736" header="0.51181102362204722" footer="0.11811023622047245"/>
  <pageSetup paperSize="9" orientation="landscape" r:id="rId2"/>
  <headerFooter>
    <oddHeader>&amp;C&amp;"Meiryo UI,標準"&amp;F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587A6-A9EA-49AD-BCF3-07D9B3A01B1A}">
  <sheetPr>
    <tabColor theme="4" tint="0.79998168889431442"/>
    <pageSetUpPr fitToPage="1"/>
  </sheetPr>
  <dimension ref="A1:BZ117"/>
  <sheetViews>
    <sheetView showGridLines="0" zoomScale="80" zoomScaleNormal="80" zoomScaleSheetLayoutView="70" workbookViewId="0">
      <pane xSplit="9" topLeftCell="J1" activePane="topRight" state="frozen"/>
      <selection activeCell="G15" sqref="G15"/>
      <selection pane="topRight" activeCell="C4" sqref="C4"/>
    </sheetView>
  </sheetViews>
  <sheetFormatPr defaultRowHeight="15.75" x14ac:dyDescent="0.4"/>
  <cols>
    <col min="1" max="1" width="6.25" style="1" customWidth="1"/>
    <col min="2" max="2" width="14.625" style="1" customWidth="1"/>
    <col min="3" max="3" width="13.875" style="2" customWidth="1"/>
    <col min="4" max="5" width="19.25" style="141" customWidth="1"/>
    <col min="6" max="6" width="7.875" style="4" customWidth="1"/>
    <col min="7" max="7" width="8" style="4" customWidth="1"/>
    <col min="8" max="8" width="5.375" style="4" customWidth="1"/>
    <col min="9" max="9" width="7.5" style="2" customWidth="1"/>
    <col min="10" max="10" width="27.875" style="2" bestFit="1" customWidth="1"/>
    <col min="11" max="11" width="15.75" style="198" bestFit="1" customWidth="1"/>
    <col min="12" max="12" width="5.625" style="12" bestFit="1" customWidth="1"/>
    <col min="13" max="13" width="5.25" style="12" bestFit="1" customWidth="1"/>
    <col min="14" max="14" width="3.375" style="12" bestFit="1" customWidth="1"/>
    <col min="15" max="15" width="6.375" style="4" bestFit="1" customWidth="1"/>
    <col min="16" max="16" width="21.125" style="7" bestFit="1" customWidth="1"/>
    <col min="17" max="17" width="28.375" style="4" customWidth="1"/>
    <col min="18" max="18" width="29.625" style="2" bestFit="1" customWidth="1"/>
    <col min="19" max="19" width="19.375" style="2" customWidth="1"/>
    <col min="20" max="20" width="27.125" style="2" customWidth="1"/>
    <col min="21" max="21" width="17.375" style="3" customWidth="1"/>
    <col min="22" max="22" width="19.625" style="2" bestFit="1" customWidth="1"/>
    <col min="23" max="23" width="74.125" style="4" bestFit="1" customWidth="1"/>
    <col min="24" max="77" width="4" style="4" customWidth="1"/>
    <col min="78" max="16384" width="9" style="4"/>
  </cols>
  <sheetData>
    <row r="1" spans="1:30" ht="48.75" customHeight="1" x14ac:dyDescent="0.25">
      <c r="A1" s="518" t="s">
        <v>89</v>
      </c>
      <c r="B1" s="518"/>
      <c r="C1" s="518"/>
      <c r="D1" s="518"/>
      <c r="E1" s="170" t="s">
        <v>90</v>
      </c>
      <c r="G1" s="87"/>
      <c r="H1" s="44"/>
      <c r="J1" s="3"/>
      <c r="K1" s="193"/>
      <c r="L1" s="2"/>
      <c r="M1" s="2"/>
      <c r="N1" s="9"/>
      <c r="O1" s="14"/>
      <c r="P1" s="4"/>
      <c r="Q1" s="12"/>
      <c r="R1" s="14"/>
      <c r="S1" s="14"/>
      <c r="T1" s="4"/>
      <c r="U1" s="4"/>
      <c r="V1" s="10"/>
      <c r="W1" s="10"/>
    </row>
    <row r="2" spans="1:30" ht="21.75" customHeight="1" x14ac:dyDescent="0.4">
      <c r="A2" s="95"/>
      <c r="B2" s="95"/>
      <c r="C2" s="95"/>
      <c r="E2" s="171" t="s">
        <v>0</v>
      </c>
      <c r="F2" s="2"/>
      <c r="H2" s="10"/>
      <c r="I2" s="14"/>
      <c r="J2" s="3"/>
      <c r="K2" s="3"/>
      <c r="L2" s="2"/>
      <c r="M2" s="2"/>
      <c r="N2" s="9"/>
      <c r="O2" s="14"/>
      <c r="P2" s="4"/>
      <c r="Q2" s="12"/>
      <c r="R2" s="14"/>
      <c r="S2" s="14"/>
      <c r="T2" s="4"/>
      <c r="U2" s="4"/>
      <c r="V2" s="10"/>
      <c r="W2" s="10"/>
    </row>
    <row r="3" spans="1:30" ht="24" customHeight="1" x14ac:dyDescent="0.4">
      <c r="A3" s="95"/>
      <c r="B3" s="44" t="s">
        <v>26</v>
      </c>
      <c r="C3" s="7"/>
      <c r="D3" s="2"/>
      <c r="E3" s="4"/>
      <c r="F3" s="2"/>
      <c r="H3" s="2"/>
      <c r="J3" s="44" t="s">
        <v>25</v>
      </c>
      <c r="K3" s="194"/>
      <c r="L3" s="2"/>
      <c r="M3" s="2"/>
      <c r="N3" s="9"/>
      <c r="O3" s="14"/>
      <c r="P3" s="4"/>
      <c r="Q3" s="12"/>
      <c r="R3" s="14"/>
      <c r="S3" s="14"/>
      <c r="T3" s="4"/>
      <c r="U3" s="4"/>
      <c r="V3" s="10"/>
      <c r="W3" s="10"/>
    </row>
    <row r="4" spans="1:30" ht="24" customHeight="1" x14ac:dyDescent="0.4">
      <c r="A4" s="95"/>
      <c r="B4" s="66" t="s">
        <v>15</v>
      </c>
      <c r="C4" s="28"/>
      <c r="D4" s="29"/>
      <c r="E4" s="21"/>
      <c r="F4" s="29"/>
      <c r="G4" s="18"/>
      <c r="J4" s="2" t="s">
        <v>103</v>
      </c>
      <c r="K4" s="3"/>
      <c r="L4" s="3"/>
      <c r="M4" s="2"/>
      <c r="N4" s="4"/>
      <c r="O4" s="14"/>
      <c r="P4" s="4"/>
      <c r="Q4" s="12"/>
      <c r="R4" s="14"/>
      <c r="S4" s="14"/>
      <c r="T4" s="4"/>
      <c r="U4" s="4"/>
      <c r="V4" s="10"/>
      <c r="W4" s="10"/>
    </row>
    <row r="5" spans="1:30" ht="24" customHeight="1" x14ac:dyDescent="0.4">
      <c r="A5" s="95"/>
      <c r="B5" s="67" t="s">
        <v>16</v>
      </c>
      <c r="C5" s="199"/>
      <c r="D5" s="31"/>
      <c r="E5" s="32"/>
      <c r="F5" s="31"/>
      <c r="G5" s="6"/>
      <c r="I5" s="86"/>
      <c r="J5" s="44" t="s">
        <v>124</v>
      </c>
      <c r="K5" s="3"/>
      <c r="L5" s="3"/>
      <c r="M5" s="2"/>
      <c r="N5" s="4"/>
      <c r="O5" s="14"/>
      <c r="P5" s="4"/>
      <c r="Q5" s="12"/>
      <c r="R5" s="14"/>
      <c r="S5" s="14"/>
      <c r="T5" s="4"/>
      <c r="U5" s="4"/>
      <c r="V5" s="10"/>
      <c r="W5" s="10"/>
    </row>
    <row r="6" spans="1:30" ht="24" customHeight="1" x14ac:dyDescent="0.4">
      <c r="A6" s="95"/>
      <c r="B6" s="202"/>
      <c r="C6" s="202"/>
      <c r="D6" s="202"/>
      <c r="E6" s="202"/>
      <c r="F6" s="202"/>
      <c r="G6" s="202"/>
      <c r="I6" s="86"/>
      <c r="J6" s="44" t="s">
        <v>235</v>
      </c>
      <c r="K6" s="3"/>
      <c r="L6" s="3"/>
      <c r="O6" s="14"/>
      <c r="P6" s="4"/>
      <c r="Q6" s="12"/>
      <c r="R6" s="14"/>
      <c r="S6" s="14"/>
      <c r="T6" s="4"/>
      <c r="U6" s="4"/>
      <c r="V6" s="10"/>
      <c r="W6" s="10"/>
    </row>
    <row r="7" spans="1:30" ht="24" customHeight="1" x14ac:dyDescent="0.4">
      <c r="A7" s="95"/>
      <c r="B7" s="200" t="s">
        <v>76</v>
      </c>
      <c r="C7" s="201"/>
      <c r="D7" s="165"/>
      <c r="E7" s="62"/>
      <c r="F7" s="165"/>
      <c r="G7" s="62"/>
      <c r="I7" s="86"/>
      <c r="J7" s="88" t="s">
        <v>125</v>
      </c>
      <c r="K7" s="3"/>
      <c r="L7" s="3"/>
      <c r="M7" s="2"/>
      <c r="N7" s="9"/>
      <c r="O7" s="14"/>
      <c r="P7" s="4"/>
      <c r="Q7" s="12"/>
      <c r="R7" s="14"/>
      <c r="S7" s="14"/>
      <c r="T7" s="4"/>
      <c r="U7" s="4"/>
      <c r="V7" s="10"/>
      <c r="W7" s="10"/>
    </row>
    <row r="8" spans="1:30" s="12" customFormat="1" ht="23.25" customHeight="1" x14ac:dyDescent="0.4">
      <c r="A8" s="48"/>
      <c r="B8" s="68" t="s">
        <v>27</v>
      </c>
      <c r="C8" s="85"/>
      <c r="D8" s="52"/>
      <c r="E8" s="43"/>
      <c r="F8" s="52"/>
      <c r="G8" s="63"/>
      <c r="I8" s="86"/>
      <c r="J8" s="88" t="s">
        <v>104</v>
      </c>
      <c r="K8" s="3"/>
      <c r="L8" s="3"/>
      <c r="N8" s="9"/>
      <c r="O8" s="49"/>
      <c r="R8" s="49"/>
      <c r="S8" s="49"/>
      <c r="V8" s="15"/>
      <c r="W8" s="15"/>
    </row>
    <row r="9" spans="1:30" ht="24" customHeight="1" x14ac:dyDescent="0.4">
      <c r="A9" s="95"/>
      <c r="B9" s="45"/>
      <c r="C9" s="45"/>
      <c r="D9" s="45"/>
      <c r="E9" s="45"/>
      <c r="F9" s="45"/>
      <c r="G9" s="45"/>
      <c r="I9" s="86"/>
      <c r="J9" s="44" t="s">
        <v>105</v>
      </c>
      <c r="K9" s="3"/>
      <c r="L9" s="2"/>
      <c r="M9" s="2"/>
      <c r="N9" s="4"/>
      <c r="O9" s="14"/>
      <c r="P9" s="4"/>
      <c r="Q9" s="12"/>
      <c r="R9" s="14"/>
      <c r="S9" s="14"/>
      <c r="T9" s="4"/>
      <c r="U9" s="4"/>
      <c r="V9" s="10"/>
      <c r="W9" s="10"/>
    </row>
    <row r="10" spans="1:30" ht="18.75" customHeight="1" x14ac:dyDescent="0.4">
      <c r="A10" s="95"/>
      <c r="B10" s="45"/>
      <c r="C10" s="7"/>
      <c r="D10" s="46"/>
      <c r="E10" s="47"/>
      <c r="F10" s="12"/>
      <c r="G10" s="12"/>
      <c r="H10" s="59"/>
      <c r="I10" s="44"/>
      <c r="J10" s="60"/>
      <c r="K10" s="60"/>
      <c r="L10" s="59"/>
      <c r="M10" s="59"/>
      <c r="N10" s="4"/>
      <c r="O10" s="14"/>
      <c r="P10" s="4"/>
      <c r="Q10" s="12"/>
      <c r="R10" s="14"/>
      <c r="S10" s="14"/>
      <c r="T10" s="4"/>
      <c r="U10" s="4"/>
      <c r="V10" s="10"/>
      <c r="W10" s="10"/>
    </row>
    <row r="11" spans="1:30" ht="18" customHeight="1" x14ac:dyDescent="0.4">
      <c r="A11" s="23" t="s">
        <v>91</v>
      </c>
      <c r="B11" s="50"/>
      <c r="C11" s="51"/>
      <c r="D11" s="43"/>
      <c r="E11" s="43"/>
      <c r="F11" s="43"/>
      <c r="G11" s="52"/>
      <c r="H11" s="52"/>
      <c r="I11" s="52"/>
      <c r="J11" s="61"/>
      <c r="K11" s="61" t="s">
        <v>79</v>
      </c>
      <c r="L11" s="165"/>
      <c r="M11" s="165"/>
      <c r="N11" s="165"/>
      <c r="O11" s="165"/>
      <c r="P11" s="55"/>
      <c r="Q11" s="12"/>
      <c r="R11" s="12"/>
      <c r="S11" s="12"/>
      <c r="T11" s="12"/>
      <c r="U11" s="4"/>
      <c r="V11" s="7"/>
    </row>
    <row r="12" spans="1:30" ht="18.75" customHeight="1" x14ac:dyDescent="0.4">
      <c r="A12" s="519" t="s">
        <v>1</v>
      </c>
      <c r="B12" s="56" t="s">
        <v>40</v>
      </c>
      <c r="C12" s="94"/>
      <c r="D12" s="94"/>
      <c r="E12" s="94"/>
      <c r="F12" s="57"/>
      <c r="G12" s="57"/>
      <c r="H12" s="57"/>
      <c r="I12" s="57"/>
      <c r="J12" s="94"/>
      <c r="K12" s="195" t="s">
        <v>58</v>
      </c>
      <c r="L12" s="54"/>
      <c r="M12" s="54"/>
      <c r="N12" s="54"/>
      <c r="O12" s="54"/>
      <c r="P12" s="54"/>
      <c r="Q12" s="64"/>
      <c r="R12" s="56" t="s">
        <v>59</v>
      </c>
      <c r="S12" s="57"/>
      <c r="T12" s="57"/>
      <c r="U12" s="57"/>
      <c r="V12" s="57"/>
      <c r="W12" s="142"/>
      <c r="AB12" s="10"/>
      <c r="AC12" s="8"/>
      <c r="AD12" s="3"/>
    </row>
    <row r="13" spans="1:30" s="1" customFormat="1" ht="46.5" customHeight="1" x14ac:dyDescent="0.4">
      <c r="A13" s="520"/>
      <c r="B13" s="157" t="s">
        <v>2</v>
      </c>
      <c r="C13" s="158" t="s">
        <v>10</v>
      </c>
      <c r="D13" s="158" t="s">
        <v>41</v>
      </c>
      <c r="E13" s="159" t="s">
        <v>77</v>
      </c>
      <c r="F13" s="521" t="s">
        <v>99</v>
      </c>
      <c r="G13" s="522"/>
      <c r="H13" s="522"/>
      <c r="I13" s="523"/>
      <c r="J13" s="158" t="s">
        <v>39</v>
      </c>
      <c r="K13" s="160" t="s">
        <v>11</v>
      </c>
      <c r="L13" s="524" t="s">
        <v>3</v>
      </c>
      <c r="M13" s="525"/>
      <c r="N13" s="525"/>
      <c r="O13" s="526"/>
      <c r="P13" s="161" t="s">
        <v>47</v>
      </c>
      <c r="Q13" s="161" t="s">
        <v>102</v>
      </c>
      <c r="R13" s="166" t="s">
        <v>80</v>
      </c>
      <c r="S13" s="148" t="s">
        <v>9</v>
      </c>
      <c r="T13" s="149" t="s">
        <v>6</v>
      </c>
      <c r="U13" s="149" t="s">
        <v>75</v>
      </c>
      <c r="V13" s="149" t="s">
        <v>74</v>
      </c>
      <c r="W13" s="152" t="s">
        <v>53</v>
      </c>
      <c r="Y13" s="33"/>
    </row>
    <row r="14" spans="1:30" s="34" customFormat="1" ht="20.100000000000001" customHeight="1" x14ac:dyDescent="0.4">
      <c r="A14" s="78" t="s">
        <v>17</v>
      </c>
      <c r="B14" s="79">
        <v>45950</v>
      </c>
      <c r="C14" s="83" t="s">
        <v>68</v>
      </c>
      <c r="D14" s="83" t="s">
        <v>37</v>
      </c>
      <c r="E14" s="83" t="s">
        <v>78</v>
      </c>
      <c r="F14" s="75" t="s">
        <v>5</v>
      </c>
      <c r="G14" s="75" t="s">
        <v>18</v>
      </c>
      <c r="H14" s="75" t="s">
        <v>7</v>
      </c>
      <c r="I14" s="100">
        <v>1234</v>
      </c>
      <c r="J14" s="164" t="s">
        <v>61</v>
      </c>
      <c r="K14" s="101" t="s">
        <v>23</v>
      </c>
      <c r="L14" s="75" t="s">
        <v>5</v>
      </c>
      <c r="M14" s="75" t="s">
        <v>18</v>
      </c>
      <c r="N14" s="75" t="s">
        <v>21</v>
      </c>
      <c r="O14" s="75">
        <v>5678</v>
      </c>
      <c r="P14" s="36" t="s">
        <v>65</v>
      </c>
      <c r="Q14" s="162">
        <v>46183</v>
      </c>
      <c r="R14" s="77" t="s">
        <v>82</v>
      </c>
      <c r="S14" s="77" t="s">
        <v>19</v>
      </c>
      <c r="T14" s="80" t="s">
        <v>20</v>
      </c>
      <c r="U14" s="76">
        <v>47027</v>
      </c>
      <c r="V14" s="80"/>
      <c r="W14" s="143"/>
      <c r="Y14" s="35"/>
    </row>
    <row r="15" spans="1:30" s="46" customFormat="1" ht="20.100000000000001" customHeight="1" x14ac:dyDescent="0.4">
      <c r="A15" s="108">
        <v>1</v>
      </c>
      <c r="B15" s="109"/>
      <c r="C15" s="110"/>
      <c r="D15" s="110"/>
      <c r="E15" s="138"/>
      <c r="F15" s="112"/>
      <c r="G15" s="112"/>
      <c r="H15" s="112"/>
      <c r="I15" s="113"/>
      <c r="J15" s="114"/>
      <c r="K15" s="115"/>
      <c r="L15" s="70"/>
      <c r="M15" s="70"/>
      <c r="N15" s="70"/>
      <c r="O15" s="70"/>
      <c r="P15" s="111"/>
      <c r="Q15" s="116"/>
      <c r="R15" s="167"/>
      <c r="S15" s="306"/>
      <c r="T15" s="110"/>
      <c r="U15" s="117"/>
      <c r="V15" s="106"/>
      <c r="W15" s="144"/>
    </row>
    <row r="16" spans="1:30" s="46" customFormat="1" ht="20.100000000000001" customHeight="1" x14ac:dyDescent="0.4">
      <c r="A16" s="108">
        <v>2</v>
      </c>
      <c r="B16" s="109"/>
      <c r="C16" s="118"/>
      <c r="D16" s="118"/>
      <c r="E16" s="138"/>
      <c r="F16" s="119"/>
      <c r="G16" s="119"/>
      <c r="H16" s="119"/>
      <c r="I16" s="120"/>
      <c r="J16" s="114"/>
      <c r="K16" s="121"/>
      <c r="L16" s="70"/>
      <c r="M16" s="70"/>
      <c r="N16" s="70"/>
      <c r="O16" s="70"/>
      <c r="P16" s="111"/>
      <c r="Q16" s="122"/>
      <c r="R16" s="167"/>
      <c r="S16" s="307"/>
      <c r="T16" s="118"/>
      <c r="U16" s="123"/>
      <c r="V16" s="106"/>
      <c r="W16" s="145"/>
    </row>
    <row r="17" spans="1:78" s="46" customFormat="1" ht="20.100000000000001" customHeight="1" x14ac:dyDescent="0.4">
      <c r="A17" s="108">
        <v>3</v>
      </c>
      <c r="B17" s="109"/>
      <c r="C17" s="118"/>
      <c r="D17" s="118"/>
      <c r="E17" s="138"/>
      <c r="F17" s="119"/>
      <c r="G17" s="119"/>
      <c r="H17" s="119"/>
      <c r="I17" s="120"/>
      <c r="J17" s="114"/>
      <c r="K17" s="121"/>
      <c r="L17" s="71"/>
      <c r="M17" s="71"/>
      <c r="N17" s="71"/>
      <c r="O17" s="71"/>
      <c r="P17" s="111"/>
      <c r="Q17" s="124"/>
      <c r="R17" s="167"/>
      <c r="S17" s="307"/>
      <c r="T17" s="118"/>
      <c r="U17" s="123"/>
      <c r="V17" s="106"/>
      <c r="W17" s="145"/>
      <c r="Y17" s="47"/>
      <c r="Z17" s="47"/>
      <c r="AA17" s="47"/>
      <c r="AB17" s="47"/>
      <c r="AC17" s="125"/>
      <c r="AD17" s="126"/>
      <c r="AE17" s="127"/>
      <c r="AF17" s="47"/>
    </row>
    <row r="18" spans="1:78" s="46" customFormat="1" ht="20.100000000000001" customHeight="1" x14ac:dyDescent="0.4">
      <c r="A18" s="108">
        <v>4</v>
      </c>
      <c r="B18" s="122"/>
      <c r="C18" s="118"/>
      <c r="D18" s="118"/>
      <c r="E18" s="138"/>
      <c r="F18" s="119"/>
      <c r="G18" s="119"/>
      <c r="H18" s="119"/>
      <c r="I18" s="120"/>
      <c r="J18" s="114"/>
      <c r="K18" s="121"/>
      <c r="L18" s="71"/>
      <c r="M18" s="71"/>
      <c r="N18" s="71"/>
      <c r="O18" s="71"/>
      <c r="P18" s="111"/>
      <c r="Q18" s="122"/>
      <c r="R18" s="167"/>
      <c r="S18" s="307"/>
      <c r="T18" s="118"/>
      <c r="U18" s="123"/>
      <c r="V18" s="106"/>
      <c r="W18" s="145"/>
      <c r="Y18" s="127"/>
      <c r="Z18" s="47"/>
      <c r="AA18" s="47"/>
      <c r="AB18" s="47"/>
      <c r="AC18" s="47"/>
      <c r="AD18" s="47"/>
      <c r="AE18" s="47"/>
      <c r="AF18" s="47"/>
    </row>
    <row r="19" spans="1:78" s="46" customFormat="1" ht="20.100000000000001" customHeight="1" x14ac:dyDescent="0.4">
      <c r="A19" s="108">
        <v>5</v>
      </c>
      <c r="B19" s="116"/>
      <c r="C19" s="118"/>
      <c r="D19" s="118"/>
      <c r="E19" s="138"/>
      <c r="F19" s="119"/>
      <c r="G19" s="119"/>
      <c r="H19" s="119"/>
      <c r="I19" s="120"/>
      <c r="J19" s="114"/>
      <c r="K19" s="121"/>
      <c r="L19" s="71"/>
      <c r="M19" s="71"/>
      <c r="N19" s="71"/>
      <c r="O19" s="71"/>
      <c r="P19" s="111"/>
      <c r="Q19" s="122"/>
      <c r="R19" s="167"/>
      <c r="S19" s="307"/>
      <c r="T19" s="118"/>
      <c r="U19" s="123"/>
      <c r="V19" s="106"/>
      <c r="W19" s="145"/>
      <c r="Y19" s="47"/>
      <c r="Z19" s="47"/>
      <c r="AA19" s="47"/>
      <c r="AB19" s="47"/>
      <c r="AC19" s="125"/>
      <c r="AD19" s="126"/>
      <c r="AE19" s="127"/>
      <c r="AF19" s="47"/>
    </row>
    <row r="20" spans="1:78" s="46" customFormat="1" ht="20.100000000000001" customHeight="1" x14ac:dyDescent="0.4">
      <c r="A20" s="108">
        <v>6</v>
      </c>
      <c r="B20" s="109"/>
      <c r="C20" s="110"/>
      <c r="D20" s="118"/>
      <c r="E20" s="138"/>
      <c r="F20" s="112"/>
      <c r="G20" s="112"/>
      <c r="H20" s="112"/>
      <c r="I20" s="113"/>
      <c r="J20" s="114"/>
      <c r="K20" s="115"/>
      <c r="L20" s="70"/>
      <c r="M20" s="70"/>
      <c r="N20" s="70"/>
      <c r="O20" s="70"/>
      <c r="P20" s="111"/>
      <c r="Q20" s="116"/>
      <c r="R20" s="167"/>
      <c r="S20" s="306"/>
      <c r="T20" s="110"/>
      <c r="U20" s="117"/>
      <c r="V20" s="106"/>
      <c r="W20" s="144"/>
    </row>
    <row r="21" spans="1:78" s="46" customFormat="1" ht="20.100000000000001" customHeight="1" x14ac:dyDescent="0.4">
      <c r="A21" s="108">
        <v>7</v>
      </c>
      <c r="B21" s="109"/>
      <c r="C21" s="118"/>
      <c r="D21" s="118"/>
      <c r="E21" s="138"/>
      <c r="F21" s="119"/>
      <c r="G21" s="119"/>
      <c r="H21" s="119"/>
      <c r="I21" s="120"/>
      <c r="J21" s="114"/>
      <c r="K21" s="121"/>
      <c r="L21" s="71"/>
      <c r="M21" s="71"/>
      <c r="N21" s="71"/>
      <c r="O21" s="71"/>
      <c r="P21" s="111"/>
      <c r="Q21" s="122"/>
      <c r="R21" s="167"/>
      <c r="S21" s="307"/>
      <c r="T21" s="118"/>
      <c r="U21" s="123"/>
      <c r="V21" s="106"/>
      <c r="W21" s="145"/>
    </row>
    <row r="22" spans="1:78" s="46" customFormat="1" ht="20.100000000000001" customHeight="1" x14ac:dyDescent="0.4">
      <c r="A22" s="108">
        <v>8</v>
      </c>
      <c r="B22" s="109"/>
      <c r="C22" s="118"/>
      <c r="D22" s="118"/>
      <c r="E22" s="138"/>
      <c r="F22" s="119"/>
      <c r="G22" s="119"/>
      <c r="H22" s="119"/>
      <c r="I22" s="120"/>
      <c r="J22" s="114"/>
      <c r="K22" s="121"/>
      <c r="L22" s="71"/>
      <c r="M22" s="71"/>
      <c r="N22" s="71"/>
      <c r="O22" s="71"/>
      <c r="P22" s="111"/>
      <c r="Q22" s="122"/>
      <c r="R22" s="167"/>
      <c r="S22" s="307"/>
      <c r="T22" s="118"/>
      <c r="U22" s="123"/>
      <c r="V22" s="106"/>
      <c r="W22" s="145"/>
      <c r="Y22" s="47"/>
      <c r="Z22" s="47"/>
      <c r="AA22" s="47"/>
      <c r="AB22" s="47"/>
      <c r="AC22" s="125"/>
      <c r="AD22" s="126"/>
      <c r="AE22" s="127"/>
      <c r="AF22" s="47"/>
    </row>
    <row r="23" spans="1:78" s="46" customFormat="1" ht="20.100000000000001" customHeight="1" x14ac:dyDescent="0.4">
      <c r="A23" s="108">
        <v>9</v>
      </c>
      <c r="B23" s="109"/>
      <c r="C23" s="118"/>
      <c r="D23" s="118"/>
      <c r="E23" s="138"/>
      <c r="F23" s="119"/>
      <c r="G23" s="119"/>
      <c r="H23" s="119"/>
      <c r="I23" s="120"/>
      <c r="J23" s="114"/>
      <c r="K23" s="121"/>
      <c r="L23" s="71"/>
      <c r="M23" s="71"/>
      <c r="N23" s="71"/>
      <c r="O23" s="71"/>
      <c r="P23" s="111"/>
      <c r="Q23" s="122"/>
      <c r="R23" s="167"/>
      <c r="S23" s="307"/>
      <c r="T23" s="118"/>
      <c r="U23" s="123"/>
      <c r="V23" s="106"/>
      <c r="W23" s="145"/>
      <c r="Y23" s="127"/>
      <c r="Z23" s="47"/>
      <c r="AA23" s="47"/>
      <c r="AB23" s="47"/>
      <c r="AC23" s="47"/>
      <c r="AD23" s="47"/>
      <c r="AE23" s="47"/>
      <c r="AF23" s="47"/>
    </row>
    <row r="24" spans="1:78" s="46" customFormat="1" ht="20.100000000000001" customHeight="1" x14ac:dyDescent="0.4">
      <c r="A24" s="128">
        <v>10</v>
      </c>
      <c r="B24" s="129"/>
      <c r="C24" s="130"/>
      <c r="D24" s="130"/>
      <c r="E24" s="140"/>
      <c r="F24" s="132"/>
      <c r="G24" s="132"/>
      <c r="H24" s="132"/>
      <c r="I24" s="133"/>
      <c r="J24" s="134"/>
      <c r="K24" s="135"/>
      <c r="L24" s="72"/>
      <c r="M24" s="72"/>
      <c r="N24" s="72"/>
      <c r="O24" s="72"/>
      <c r="P24" s="131"/>
      <c r="Q24" s="129"/>
      <c r="R24" s="168"/>
      <c r="S24" s="308"/>
      <c r="T24" s="130"/>
      <c r="U24" s="137"/>
      <c r="V24" s="107"/>
      <c r="W24" s="146"/>
      <c r="Y24" s="47"/>
      <c r="Z24" s="47"/>
      <c r="AA24" s="47"/>
      <c r="AB24" s="47"/>
      <c r="AC24" s="125"/>
      <c r="AD24" s="126"/>
      <c r="AE24" s="127"/>
      <c r="AF24" s="47"/>
    </row>
    <row r="25" spans="1:78" ht="20.100000000000001" customHeight="1" x14ac:dyDescent="0.4">
      <c r="A25" s="69"/>
      <c r="D25" s="55"/>
      <c r="E25" s="55"/>
      <c r="F25" s="12"/>
      <c r="G25" s="12"/>
      <c r="H25" s="12"/>
      <c r="I25" s="4"/>
      <c r="J25" s="139"/>
      <c r="K25" s="3"/>
      <c r="L25" s="2"/>
      <c r="M25" s="2"/>
      <c r="N25" s="2"/>
      <c r="P25" s="4"/>
      <c r="R25" s="22"/>
      <c r="S25" s="22"/>
      <c r="T25" s="22"/>
      <c r="U25" s="4"/>
      <c r="V25" s="22"/>
      <c r="W25" s="2"/>
      <c r="Y25" s="12"/>
      <c r="Z25" s="12"/>
      <c r="AA25" s="12"/>
      <c r="AB25" s="12"/>
      <c r="AC25" s="15"/>
      <c r="AD25" s="16"/>
      <c r="AE25" s="17"/>
      <c r="AF25" s="12"/>
    </row>
    <row r="26" spans="1:78" ht="17.25" customHeight="1" x14ac:dyDescent="0.4">
      <c r="A26" s="23" t="s">
        <v>92</v>
      </c>
      <c r="B26" s="23"/>
      <c r="C26" s="7"/>
      <c r="D26" s="12"/>
      <c r="E26" s="12"/>
      <c r="F26" s="12"/>
      <c r="H26" s="2"/>
      <c r="I26" s="4"/>
      <c r="J26" s="4"/>
      <c r="K26" s="61" t="s">
        <v>79</v>
      </c>
      <c r="L26" s="7"/>
      <c r="M26" s="7"/>
      <c r="N26" s="2"/>
      <c r="O26" s="2"/>
      <c r="P26" s="2"/>
      <c r="Q26" s="2"/>
      <c r="T26" s="4"/>
      <c r="U26" s="4"/>
      <c r="V26" s="4"/>
      <c r="Y26" s="12"/>
      <c r="Z26" s="12"/>
      <c r="AA26" s="12"/>
      <c r="AB26" s="12"/>
      <c r="AC26" s="15"/>
      <c r="AD26" s="16"/>
      <c r="AE26" s="17"/>
      <c r="AF26" s="12"/>
    </row>
    <row r="27" spans="1:78" s="1" customFormat="1" ht="17.25" customHeight="1" x14ac:dyDescent="0.4">
      <c r="A27" s="519" t="s">
        <v>1</v>
      </c>
      <c r="B27" s="56" t="s">
        <v>40</v>
      </c>
      <c r="C27" s="94"/>
      <c r="D27" s="94"/>
      <c r="E27" s="94"/>
      <c r="F27" s="57"/>
      <c r="G27" s="57"/>
      <c r="H27" s="57"/>
      <c r="I27" s="57"/>
      <c r="J27" s="94"/>
      <c r="K27" s="195" t="s">
        <v>58</v>
      </c>
      <c r="L27" s="54"/>
      <c r="M27" s="54"/>
      <c r="N27" s="54"/>
      <c r="O27" s="54"/>
      <c r="P27" s="54"/>
      <c r="Q27" s="56" t="s">
        <v>59</v>
      </c>
      <c r="R27" s="57"/>
      <c r="S27" s="57"/>
      <c r="T27" s="57"/>
      <c r="U27" s="57"/>
      <c r="V27" s="94"/>
      <c r="W27" s="147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</row>
    <row r="28" spans="1:78" s="1" customFormat="1" ht="46.5" customHeight="1" x14ac:dyDescent="0.4">
      <c r="A28" s="520"/>
      <c r="B28" s="157" t="s">
        <v>2</v>
      </c>
      <c r="C28" s="158" t="s">
        <v>10</v>
      </c>
      <c r="D28" s="158" t="s">
        <v>41</v>
      </c>
      <c r="E28" s="159" t="s">
        <v>77</v>
      </c>
      <c r="F28" s="521" t="s">
        <v>99</v>
      </c>
      <c r="G28" s="522"/>
      <c r="H28" s="522"/>
      <c r="I28" s="523"/>
      <c r="J28" s="158" t="s">
        <v>39</v>
      </c>
      <c r="K28" s="160" t="s">
        <v>11</v>
      </c>
      <c r="L28" s="524" t="s">
        <v>3</v>
      </c>
      <c r="M28" s="525"/>
      <c r="N28" s="525"/>
      <c r="O28" s="526"/>
      <c r="P28" s="163" t="s">
        <v>52</v>
      </c>
      <c r="Q28" s="166" t="s">
        <v>80</v>
      </c>
      <c r="R28" s="148" t="s">
        <v>9</v>
      </c>
      <c r="S28" s="149" t="s">
        <v>6</v>
      </c>
      <c r="T28" s="149" t="s">
        <v>100</v>
      </c>
      <c r="U28" s="150" t="s">
        <v>54</v>
      </c>
      <c r="V28" s="151"/>
      <c r="W28" s="152"/>
    </row>
    <row r="29" spans="1:78" s="1" customFormat="1" ht="17.25" customHeight="1" x14ac:dyDescent="0.4">
      <c r="A29" s="78" t="s">
        <v>17</v>
      </c>
      <c r="B29" s="79">
        <v>45950</v>
      </c>
      <c r="C29" s="84" t="s">
        <v>57</v>
      </c>
      <c r="D29" s="83" t="s">
        <v>37</v>
      </c>
      <c r="E29" s="83" t="s">
        <v>78</v>
      </c>
      <c r="F29" s="75" t="s">
        <v>5</v>
      </c>
      <c r="G29" s="75" t="s">
        <v>18</v>
      </c>
      <c r="H29" s="75" t="s">
        <v>7</v>
      </c>
      <c r="I29" s="75">
        <v>1234</v>
      </c>
      <c r="J29" s="83" t="s">
        <v>88</v>
      </c>
      <c r="K29" s="73" t="s">
        <v>23</v>
      </c>
      <c r="L29" s="75" t="s">
        <v>5</v>
      </c>
      <c r="M29" s="75" t="s">
        <v>18</v>
      </c>
      <c r="N29" s="75" t="s">
        <v>21</v>
      </c>
      <c r="O29" s="75">
        <v>5678</v>
      </c>
      <c r="P29" s="162">
        <v>46117</v>
      </c>
      <c r="Q29" s="77" t="s">
        <v>87</v>
      </c>
      <c r="R29" s="77" t="s">
        <v>19</v>
      </c>
      <c r="S29" s="80" t="s">
        <v>20</v>
      </c>
      <c r="T29" s="74" t="s">
        <v>22</v>
      </c>
      <c r="U29" s="81"/>
      <c r="V29" s="156"/>
      <c r="W29" s="378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</row>
    <row r="30" spans="1:78" s="1" customFormat="1" ht="17.25" customHeight="1" x14ac:dyDescent="0.4">
      <c r="A30" s="24">
        <v>1</v>
      </c>
      <c r="B30" s="91"/>
      <c r="C30" s="26"/>
      <c r="D30" s="110"/>
      <c r="E30" s="138"/>
      <c r="F30" s="25"/>
      <c r="G30" s="25"/>
      <c r="H30" s="25"/>
      <c r="I30" s="25"/>
      <c r="J30" s="110"/>
      <c r="K30" s="196"/>
      <c r="L30" s="71"/>
      <c r="M30" s="71"/>
      <c r="N30" s="71"/>
      <c r="O30" s="71"/>
      <c r="P30" s="116"/>
      <c r="Q30" s="167"/>
      <c r="R30" s="38"/>
      <c r="S30" s="39"/>
      <c r="T30" s="65"/>
      <c r="U30" s="58"/>
      <c r="V30" s="30"/>
      <c r="W30" s="379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</row>
    <row r="31" spans="1:78" s="1" customFormat="1" ht="17.25" customHeight="1" x14ac:dyDescent="0.4">
      <c r="A31" s="5">
        <v>2</v>
      </c>
      <c r="B31" s="91"/>
      <c r="C31" s="26"/>
      <c r="D31" s="110"/>
      <c r="E31" s="138"/>
      <c r="F31" s="20"/>
      <c r="G31" s="20"/>
      <c r="H31" s="20"/>
      <c r="I31" s="20"/>
      <c r="J31" s="110"/>
      <c r="K31" s="196"/>
      <c r="L31" s="70"/>
      <c r="M31" s="70"/>
      <c r="N31" s="70"/>
      <c r="O31" s="70"/>
      <c r="P31" s="70"/>
      <c r="Q31" s="167"/>
      <c r="R31" s="38"/>
      <c r="S31" s="39"/>
      <c r="T31" s="65"/>
      <c r="U31" s="58"/>
      <c r="V31" s="30"/>
      <c r="W31" s="379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</row>
    <row r="32" spans="1:78" s="1" customFormat="1" ht="17.25" customHeight="1" x14ac:dyDescent="0.4">
      <c r="A32" s="5">
        <v>3</v>
      </c>
      <c r="B32" s="91"/>
      <c r="C32" s="26"/>
      <c r="D32" s="118"/>
      <c r="E32" s="138"/>
      <c r="F32" s="20"/>
      <c r="G32" s="20"/>
      <c r="H32" s="20"/>
      <c r="I32" s="20"/>
      <c r="J32" s="110"/>
      <c r="K32" s="196"/>
      <c r="L32" s="70"/>
      <c r="M32" s="70"/>
      <c r="N32" s="70"/>
      <c r="O32" s="70"/>
      <c r="P32" s="70"/>
      <c r="Q32" s="167"/>
      <c r="R32" s="38"/>
      <c r="S32" s="39"/>
      <c r="T32" s="65"/>
      <c r="U32" s="58"/>
      <c r="V32" s="30"/>
      <c r="W32" s="379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</row>
    <row r="33" spans="1:78" s="1" customFormat="1" ht="17.25" customHeight="1" x14ac:dyDescent="0.4">
      <c r="A33" s="5">
        <v>4</v>
      </c>
      <c r="B33" s="27"/>
      <c r="C33" s="103"/>
      <c r="D33" s="118"/>
      <c r="E33" s="138"/>
      <c r="F33" s="20"/>
      <c r="G33" s="20"/>
      <c r="H33" s="20"/>
      <c r="I33" s="20"/>
      <c r="J33" s="110"/>
      <c r="K33" s="196"/>
      <c r="L33" s="70"/>
      <c r="M33" s="70"/>
      <c r="N33" s="70"/>
      <c r="O33" s="70"/>
      <c r="P33" s="70"/>
      <c r="Q33" s="167"/>
      <c r="R33" s="38"/>
      <c r="S33" s="39"/>
      <c r="T33" s="65"/>
      <c r="U33" s="58"/>
      <c r="V33" s="30"/>
      <c r="W33" s="379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</row>
    <row r="34" spans="1:78" s="1" customFormat="1" ht="17.25" customHeight="1" x14ac:dyDescent="0.4">
      <c r="A34" s="5">
        <v>5</v>
      </c>
      <c r="B34" s="27"/>
      <c r="C34" s="103"/>
      <c r="D34" s="118"/>
      <c r="E34" s="138"/>
      <c r="F34" s="20"/>
      <c r="G34" s="20"/>
      <c r="H34" s="20"/>
      <c r="I34" s="20"/>
      <c r="J34" s="110"/>
      <c r="K34" s="196"/>
      <c r="L34" s="70"/>
      <c r="M34" s="70"/>
      <c r="N34" s="70"/>
      <c r="O34" s="70"/>
      <c r="P34" s="70"/>
      <c r="Q34" s="167"/>
      <c r="R34" s="38"/>
      <c r="S34" s="39"/>
      <c r="T34" s="65"/>
      <c r="U34" s="58"/>
      <c r="V34" s="30"/>
      <c r="W34" s="379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</row>
    <row r="35" spans="1:78" s="1" customFormat="1" ht="17.25" customHeight="1" x14ac:dyDescent="0.4">
      <c r="A35" s="24">
        <v>6</v>
      </c>
      <c r="B35" s="27"/>
      <c r="C35" s="103"/>
      <c r="D35" s="118"/>
      <c r="E35" s="138"/>
      <c r="F35" s="25"/>
      <c r="G35" s="25"/>
      <c r="H35" s="25"/>
      <c r="I35" s="25"/>
      <c r="J35" s="110"/>
      <c r="K35" s="196"/>
      <c r="L35" s="70"/>
      <c r="M35" s="70"/>
      <c r="N35" s="70"/>
      <c r="O35" s="70"/>
      <c r="P35" s="70"/>
      <c r="Q35" s="167"/>
      <c r="R35" s="38"/>
      <c r="S35" s="39"/>
      <c r="T35" s="65"/>
      <c r="U35" s="58"/>
      <c r="V35" s="30"/>
      <c r="W35" s="379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</row>
    <row r="36" spans="1:78" s="1" customFormat="1" ht="17.25" customHeight="1" x14ac:dyDescent="0.4">
      <c r="A36" s="5">
        <v>7</v>
      </c>
      <c r="B36" s="27"/>
      <c r="C36" s="103"/>
      <c r="D36" s="118"/>
      <c r="E36" s="138"/>
      <c r="F36" s="20"/>
      <c r="G36" s="20"/>
      <c r="H36" s="20"/>
      <c r="I36" s="20"/>
      <c r="J36" s="110"/>
      <c r="K36" s="196"/>
      <c r="L36" s="70"/>
      <c r="M36" s="70"/>
      <c r="N36" s="70"/>
      <c r="O36" s="70"/>
      <c r="P36" s="70"/>
      <c r="Q36" s="167"/>
      <c r="R36" s="38"/>
      <c r="S36" s="39"/>
      <c r="T36" s="65"/>
      <c r="U36" s="58"/>
      <c r="V36" s="30"/>
      <c r="W36" s="379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</row>
    <row r="37" spans="1:78" s="1" customFormat="1" ht="17.25" customHeight="1" x14ac:dyDescent="0.4">
      <c r="A37" s="5">
        <v>8</v>
      </c>
      <c r="B37" s="27"/>
      <c r="C37" s="103"/>
      <c r="D37" s="118"/>
      <c r="E37" s="138"/>
      <c r="F37" s="20"/>
      <c r="G37" s="20"/>
      <c r="H37" s="20"/>
      <c r="I37" s="20"/>
      <c r="J37" s="110"/>
      <c r="K37" s="196"/>
      <c r="L37" s="70"/>
      <c r="M37" s="70"/>
      <c r="N37" s="70"/>
      <c r="O37" s="70"/>
      <c r="P37" s="70"/>
      <c r="Q37" s="167"/>
      <c r="R37" s="38"/>
      <c r="S37" s="39"/>
      <c r="T37" s="65"/>
      <c r="U37" s="58"/>
      <c r="V37" s="30"/>
      <c r="W37" s="379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</row>
    <row r="38" spans="1:78" s="1" customFormat="1" ht="17.25" customHeight="1" x14ac:dyDescent="0.4">
      <c r="A38" s="5">
        <v>9</v>
      </c>
      <c r="B38" s="27"/>
      <c r="C38" s="103"/>
      <c r="D38" s="118"/>
      <c r="E38" s="138"/>
      <c r="F38" s="20"/>
      <c r="G38" s="20"/>
      <c r="H38" s="20"/>
      <c r="I38" s="20"/>
      <c r="J38" s="110"/>
      <c r="K38" s="196"/>
      <c r="L38" s="70"/>
      <c r="M38" s="70"/>
      <c r="N38" s="70"/>
      <c r="O38" s="70"/>
      <c r="P38" s="70"/>
      <c r="Q38" s="167"/>
      <c r="R38" s="38"/>
      <c r="S38" s="39"/>
      <c r="T38" s="65"/>
      <c r="U38" s="58"/>
      <c r="V38" s="30"/>
      <c r="W38" s="379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</row>
    <row r="39" spans="1:78" s="1" customFormat="1" ht="17.25" customHeight="1" x14ac:dyDescent="0.4">
      <c r="A39" s="19">
        <v>10</v>
      </c>
      <c r="B39" s="11"/>
      <c r="C39" s="104"/>
      <c r="D39" s="130"/>
      <c r="E39" s="140"/>
      <c r="F39" s="13"/>
      <c r="G39" s="13"/>
      <c r="H39" s="13"/>
      <c r="I39" s="13"/>
      <c r="J39" s="130"/>
      <c r="K39" s="197"/>
      <c r="L39" s="90"/>
      <c r="M39" s="90"/>
      <c r="N39" s="90"/>
      <c r="O39" s="90"/>
      <c r="P39" s="90"/>
      <c r="Q39" s="168"/>
      <c r="R39" s="136"/>
      <c r="S39" s="153"/>
      <c r="T39" s="154"/>
      <c r="U39" s="338"/>
      <c r="V39" s="31"/>
      <c r="W39" s="380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</row>
    <row r="40" spans="1:78" s="1" customFormat="1" ht="17.25" customHeight="1" x14ac:dyDescent="0.4">
      <c r="C40" s="2"/>
      <c r="D40" s="141"/>
      <c r="E40" s="141"/>
      <c r="F40" s="4"/>
      <c r="G40" s="4"/>
      <c r="H40" s="4"/>
      <c r="I40" s="2"/>
      <c r="J40" s="2"/>
      <c r="K40" s="198"/>
      <c r="L40" s="12"/>
      <c r="M40" s="12"/>
      <c r="N40" s="12"/>
      <c r="O40" s="4"/>
      <c r="P40" s="7"/>
      <c r="Q40" s="4"/>
      <c r="R40" s="2"/>
      <c r="S40" s="2"/>
      <c r="T40" s="2"/>
      <c r="U40" s="3"/>
      <c r="V40" s="2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</row>
    <row r="41" spans="1:78" s="1" customFormat="1" ht="17.25" customHeight="1" x14ac:dyDescent="0.4">
      <c r="C41" s="2"/>
      <c r="D41" s="141"/>
      <c r="E41" s="141"/>
      <c r="F41" s="4"/>
      <c r="G41" s="4"/>
      <c r="H41" s="4"/>
      <c r="I41" s="2"/>
      <c r="J41" s="2"/>
      <c r="K41" s="198"/>
      <c r="L41" s="12"/>
      <c r="M41" s="12"/>
      <c r="N41" s="12"/>
      <c r="O41" s="4"/>
      <c r="P41" s="7"/>
      <c r="Q41" s="4"/>
      <c r="R41" s="2"/>
      <c r="S41" s="2"/>
      <c r="T41" s="2"/>
      <c r="U41" s="3"/>
      <c r="V41" s="2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</row>
    <row r="42" spans="1:78" s="1" customFormat="1" ht="17.25" customHeight="1" x14ac:dyDescent="0.4">
      <c r="C42" s="2"/>
      <c r="D42" s="141"/>
      <c r="E42" s="141"/>
      <c r="F42" s="4"/>
      <c r="G42" s="4"/>
      <c r="H42" s="4"/>
      <c r="I42" s="2"/>
      <c r="J42" s="2"/>
      <c r="K42" s="198"/>
      <c r="L42" s="12"/>
      <c r="M42" s="12"/>
      <c r="N42" s="12"/>
      <c r="O42" s="4"/>
      <c r="P42" s="7"/>
      <c r="Q42" s="4"/>
      <c r="R42" s="2"/>
      <c r="S42" s="2"/>
      <c r="T42" s="2"/>
      <c r="U42" s="3"/>
      <c r="V42" s="2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</row>
    <row r="43" spans="1:78" s="1" customFormat="1" ht="17.25" customHeight="1" x14ac:dyDescent="0.4">
      <c r="C43" s="2"/>
      <c r="D43" s="141"/>
      <c r="E43" s="141"/>
      <c r="F43" s="4"/>
      <c r="G43" s="4"/>
      <c r="H43" s="4"/>
      <c r="I43" s="2"/>
      <c r="J43" s="2"/>
      <c r="K43" s="198"/>
      <c r="L43" s="12"/>
      <c r="M43" s="12"/>
      <c r="N43" s="12"/>
      <c r="O43" s="4"/>
      <c r="P43" s="7"/>
      <c r="Q43" s="4"/>
      <c r="R43" s="2"/>
      <c r="S43" s="2"/>
      <c r="T43" s="2"/>
      <c r="U43" s="3"/>
      <c r="V43" s="2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</row>
    <row r="44" spans="1:78" s="1" customFormat="1" ht="17.25" customHeight="1" x14ac:dyDescent="0.4">
      <c r="C44" s="2"/>
      <c r="D44" s="141"/>
      <c r="E44" s="141"/>
      <c r="F44" s="4"/>
      <c r="G44" s="4"/>
      <c r="H44" s="4"/>
      <c r="I44" s="2"/>
      <c r="J44" s="2"/>
      <c r="K44" s="198"/>
      <c r="L44" s="12"/>
      <c r="M44" s="12"/>
      <c r="N44" s="12"/>
      <c r="O44" s="4"/>
      <c r="P44" s="7"/>
      <c r="Q44" s="4"/>
      <c r="R44" s="2"/>
      <c r="S44" s="2"/>
      <c r="T44" s="2"/>
      <c r="U44" s="3"/>
      <c r="V44" s="2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</row>
    <row r="45" spans="1:78" s="1" customFormat="1" ht="17.25" customHeight="1" x14ac:dyDescent="0.4">
      <c r="C45" s="2"/>
      <c r="D45" s="141"/>
      <c r="E45" s="141"/>
      <c r="F45" s="4"/>
      <c r="G45" s="4"/>
      <c r="H45" s="4"/>
      <c r="I45" s="2"/>
      <c r="J45" s="2"/>
      <c r="K45" s="198"/>
      <c r="L45" s="12"/>
      <c r="M45" s="12"/>
      <c r="N45" s="12"/>
      <c r="O45" s="4"/>
      <c r="P45" s="7"/>
      <c r="Q45" s="4"/>
      <c r="R45" s="2"/>
      <c r="S45" s="2"/>
      <c r="T45" s="2"/>
      <c r="U45" s="3"/>
      <c r="V45" s="2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</row>
    <row r="46" spans="1:78" s="1" customFormat="1" ht="17.25" customHeight="1" x14ac:dyDescent="0.4">
      <c r="C46" s="2"/>
      <c r="D46" s="141"/>
      <c r="E46" s="141"/>
      <c r="F46" s="4"/>
      <c r="G46" s="4"/>
      <c r="H46" s="4"/>
      <c r="I46" s="2"/>
      <c r="J46" s="2"/>
      <c r="K46" s="198"/>
      <c r="L46" s="12"/>
      <c r="M46" s="12"/>
      <c r="N46" s="12"/>
      <c r="O46" s="4"/>
      <c r="P46" s="7"/>
      <c r="Q46" s="4"/>
      <c r="R46" s="2"/>
      <c r="S46" s="2"/>
      <c r="T46" s="2"/>
      <c r="U46" s="3"/>
      <c r="V46" s="2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</row>
    <row r="47" spans="1:78" s="1" customFormat="1" ht="17.25" customHeight="1" x14ac:dyDescent="0.4">
      <c r="C47" s="2"/>
      <c r="D47" s="141"/>
      <c r="E47" s="141"/>
      <c r="F47" s="4"/>
      <c r="G47" s="4"/>
      <c r="H47" s="4"/>
      <c r="I47" s="2"/>
      <c r="J47" s="2"/>
      <c r="K47" s="198"/>
      <c r="L47" s="12"/>
      <c r="M47" s="12"/>
      <c r="N47" s="12"/>
      <c r="O47" s="4"/>
      <c r="P47" s="7"/>
      <c r="Q47" s="4"/>
      <c r="R47" s="2"/>
      <c r="S47" s="2"/>
      <c r="T47" s="2"/>
      <c r="U47" s="3"/>
      <c r="V47" s="2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</row>
    <row r="48" spans="1:78" s="1" customFormat="1" ht="17.25" customHeight="1" x14ac:dyDescent="0.4">
      <c r="C48" s="2"/>
      <c r="D48" s="141"/>
      <c r="E48" s="141"/>
      <c r="F48" s="4"/>
      <c r="G48" s="4"/>
      <c r="H48" s="4"/>
      <c r="I48" s="2"/>
      <c r="J48" s="2"/>
      <c r="K48" s="198"/>
      <c r="L48" s="12"/>
      <c r="M48" s="12"/>
      <c r="N48" s="12"/>
      <c r="O48" s="4"/>
      <c r="P48" s="7"/>
      <c r="Q48" s="4"/>
      <c r="R48" s="2"/>
      <c r="S48" s="2"/>
      <c r="T48" s="2"/>
      <c r="U48" s="3"/>
      <c r="V48" s="2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</row>
    <row r="49" spans="3:78" s="1" customFormat="1" ht="17.25" customHeight="1" x14ac:dyDescent="0.4">
      <c r="C49" s="2"/>
      <c r="D49" s="141"/>
      <c r="E49" s="141"/>
      <c r="F49" s="4"/>
      <c r="G49" s="4"/>
      <c r="H49" s="4"/>
      <c r="I49" s="2"/>
      <c r="J49" s="2"/>
      <c r="K49" s="198"/>
      <c r="L49" s="12"/>
      <c r="M49" s="12"/>
      <c r="N49" s="12"/>
      <c r="O49" s="4"/>
      <c r="P49" s="7"/>
      <c r="Q49" s="4"/>
      <c r="R49" s="2"/>
      <c r="S49" s="2"/>
      <c r="T49" s="2"/>
      <c r="U49" s="3"/>
      <c r="V49" s="2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</row>
    <row r="50" spans="3:78" s="1" customFormat="1" ht="17.25" customHeight="1" x14ac:dyDescent="0.4">
      <c r="C50" s="2"/>
      <c r="D50" s="141"/>
      <c r="E50" s="141"/>
      <c r="F50" s="4"/>
      <c r="G50" s="4"/>
      <c r="H50" s="4"/>
      <c r="I50" s="2"/>
      <c r="J50" s="2"/>
      <c r="K50" s="198"/>
      <c r="L50" s="12"/>
      <c r="M50" s="12"/>
      <c r="N50" s="12"/>
      <c r="O50" s="4"/>
      <c r="P50" s="7"/>
      <c r="Q50" s="4"/>
      <c r="R50" s="2"/>
      <c r="S50" s="2"/>
      <c r="T50" s="2"/>
      <c r="U50" s="3"/>
      <c r="V50" s="2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</row>
    <row r="51" spans="3:78" s="1" customFormat="1" ht="17.25" customHeight="1" x14ac:dyDescent="0.4">
      <c r="C51" s="2"/>
      <c r="D51" s="141"/>
      <c r="E51" s="141"/>
      <c r="F51" s="4"/>
      <c r="G51" s="4"/>
      <c r="H51" s="4"/>
      <c r="I51" s="2"/>
      <c r="J51" s="2"/>
      <c r="K51" s="198"/>
      <c r="L51" s="12"/>
      <c r="M51" s="12"/>
      <c r="N51" s="12"/>
      <c r="O51" s="4"/>
      <c r="P51" s="7"/>
      <c r="Q51" s="4"/>
      <c r="R51" s="2"/>
      <c r="S51" s="2"/>
      <c r="T51" s="2"/>
      <c r="U51" s="3"/>
      <c r="V51" s="2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</row>
    <row r="52" spans="3:78" s="1" customFormat="1" ht="17.25" customHeight="1" x14ac:dyDescent="0.4">
      <c r="C52" s="2"/>
      <c r="D52" s="141"/>
      <c r="E52" s="141"/>
      <c r="F52" s="4"/>
      <c r="G52" s="4"/>
      <c r="H52" s="4"/>
      <c r="I52" s="2"/>
      <c r="J52" s="2"/>
      <c r="K52" s="198"/>
      <c r="L52" s="12"/>
      <c r="M52" s="12"/>
      <c r="N52" s="12"/>
      <c r="O52" s="4"/>
      <c r="P52" s="7"/>
      <c r="Q52" s="4"/>
      <c r="R52" s="2"/>
      <c r="S52" s="2"/>
      <c r="T52" s="2"/>
      <c r="U52" s="3"/>
      <c r="V52" s="2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</row>
    <row r="53" spans="3:78" s="1" customFormat="1" ht="17.25" customHeight="1" x14ac:dyDescent="0.4">
      <c r="C53" s="2"/>
      <c r="D53" s="141"/>
      <c r="E53" s="141"/>
      <c r="F53" s="4"/>
      <c r="G53" s="4"/>
      <c r="H53" s="4"/>
      <c r="I53" s="2"/>
      <c r="J53" s="2"/>
      <c r="K53" s="198"/>
      <c r="L53" s="12"/>
      <c r="M53" s="12"/>
      <c r="N53" s="12"/>
      <c r="O53" s="4"/>
      <c r="P53" s="7"/>
      <c r="Q53" s="4"/>
      <c r="R53" s="2"/>
      <c r="S53" s="2"/>
      <c r="T53" s="2"/>
      <c r="U53" s="3"/>
      <c r="V53" s="2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</row>
    <row r="54" spans="3:78" s="1" customFormat="1" ht="17.25" customHeight="1" x14ac:dyDescent="0.4">
      <c r="C54" s="2"/>
      <c r="D54" s="141"/>
      <c r="E54" s="141"/>
      <c r="F54" s="4"/>
      <c r="G54" s="4"/>
      <c r="H54" s="4"/>
      <c r="I54" s="2"/>
      <c r="J54" s="2"/>
      <c r="K54" s="198"/>
      <c r="L54" s="12"/>
      <c r="M54" s="12"/>
      <c r="N54" s="12"/>
      <c r="O54" s="4"/>
      <c r="P54" s="7"/>
      <c r="Q54" s="4"/>
      <c r="R54" s="2"/>
      <c r="S54" s="2"/>
      <c r="T54" s="2"/>
      <c r="U54" s="3"/>
      <c r="V54" s="2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</row>
    <row r="55" spans="3:78" s="1" customFormat="1" ht="17.25" customHeight="1" x14ac:dyDescent="0.4">
      <c r="C55" s="2"/>
      <c r="D55" s="141"/>
      <c r="E55" s="141"/>
      <c r="F55" s="4"/>
      <c r="G55" s="4"/>
      <c r="H55" s="4"/>
      <c r="I55" s="2"/>
      <c r="J55" s="2"/>
      <c r="K55" s="198"/>
      <c r="L55" s="12"/>
      <c r="M55" s="12"/>
      <c r="N55" s="12"/>
      <c r="O55" s="4"/>
      <c r="P55" s="7"/>
      <c r="Q55" s="4"/>
      <c r="R55" s="2"/>
      <c r="S55" s="2"/>
      <c r="T55" s="2"/>
      <c r="U55" s="3"/>
      <c r="V55" s="2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</row>
    <row r="56" spans="3:78" s="1" customFormat="1" ht="17.25" customHeight="1" x14ac:dyDescent="0.4">
      <c r="C56" s="2"/>
      <c r="D56" s="141"/>
      <c r="E56" s="141"/>
      <c r="F56" s="4"/>
      <c r="G56" s="4"/>
      <c r="H56" s="4"/>
      <c r="I56" s="2"/>
      <c r="J56" s="2"/>
      <c r="K56" s="198"/>
      <c r="L56" s="12"/>
      <c r="M56" s="12"/>
      <c r="N56" s="12"/>
      <c r="O56" s="4"/>
      <c r="P56" s="7"/>
      <c r="Q56" s="4"/>
      <c r="R56" s="2"/>
      <c r="S56" s="2"/>
      <c r="T56" s="2"/>
      <c r="U56" s="3"/>
      <c r="V56" s="2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</row>
    <row r="57" spans="3:78" s="1" customFormat="1" ht="17.25" customHeight="1" x14ac:dyDescent="0.4">
      <c r="C57" s="2"/>
      <c r="D57" s="141"/>
      <c r="E57" s="141"/>
      <c r="F57" s="4"/>
      <c r="G57" s="4"/>
      <c r="H57" s="4"/>
      <c r="I57" s="2"/>
      <c r="J57" s="2"/>
      <c r="K57" s="198"/>
      <c r="L57" s="12"/>
      <c r="M57" s="12"/>
      <c r="N57" s="12"/>
      <c r="O57" s="4"/>
      <c r="P57" s="7"/>
      <c r="Q57" s="4"/>
      <c r="R57" s="2"/>
      <c r="S57" s="2"/>
      <c r="T57" s="2"/>
      <c r="U57" s="3"/>
      <c r="V57" s="2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</row>
    <row r="58" spans="3:78" s="1" customFormat="1" ht="17.25" customHeight="1" x14ac:dyDescent="0.4">
      <c r="C58" s="2"/>
      <c r="D58" s="141"/>
      <c r="E58" s="141"/>
      <c r="F58" s="4"/>
      <c r="G58" s="4"/>
      <c r="H58" s="4"/>
      <c r="I58" s="2"/>
      <c r="J58" s="2"/>
      <c r="K58" s="198"/>
      <c r="L58" s="12"/>
      <c r="M58" s="12"/>
      <c r="N58" s="12"/>
      <c r="O58" s="4"/>
      <c r="P58" s="7"/>
      <c r="Q58" s="4"/>
      <c r="R58" s="2"/>
      <c r="S58" s="2"/>
      <c r="T58" s="2"/>
      <c r="U58" s="3"/>
      <c r="V58" s="2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</row>
    <row r="59" spans="3:78" s="1" customFormat="1" ht="17.25" customHeight="1" x14ac:dyDescent="0.4">
      <c r="C59" s="2"/>
      <c r="D59" s="141"/>
      <c r="E59" s="141"/>
      <c r="F59" s="4"/>
      <c r="G59" s="4"/>
      <c r="H59" s="4"/>
      <c r="I59" s="2"/>
      <c r="J59" s="2"/>
      <c r="K59" s="198"/>
      <c r="L59" s="12"/>
      <c r="M59" s="12"/>
      <c r="N59" s="12"/>
      <c r="O59" s="4"/>
      <c r="P59" s="7"/>
      <c r="Q59" s="4"/>
      <c r="R59" s="2"/>
      <c r="S59" s="2"/>
      <c r="T59" s="2"/>
      <c r="U59" s="3"/>
      <c r="V59" s="2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</row>
    <row r="60" spans="3:78" s="1" customFormat="1" ht="17.25" customHeight="1" x14ac:dyDescent="0.4">
      <c r="C60" s="2"/>
      <c r="D60" s="141"/>
      <c r="E60" s="141"/>
      <c r="F60" s="4"/>
      <c r="G60" s="4"/>
      <c r="H60" s="4"/>
      <c r="I60" s="2"/>
      <c r="J60" s="2"/>
      <c r="K60" s="198"/>
      <c r="L60" s="12"/>
      <c r="M60" s="12"/>
      <c r="N60" s="12"/>
      <c r="O60" s="4"/>
      <c r="P60" s="7"/>
      <c r="Q60" s="4"/>
      <c r="R60" s="2"/>
      <c r="S60" s="2"/>
      <c r="T60" s="2"/>
      <c r="U60" s="3"/>
      <c r="V60" s="2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</row>
    <row r="61" spans="3:78" s="1" customFormat="1" ht="17.25" customHeight="1" x14ac:dyDescent="0.4">
      <c r="C61" s="2"/>
      <c r="D61" s="141"/>
      <c r="E61" s="141"/>
      <c r="F61" s="4"/>
      <c r="G61" s="4"/>
      <c r="H61" s="4"/>
      <c r="I61" s="2"/>
      <c r="J61" s="2"/>
      <c r="K61" s="198"/>
      <c r="L61" s="12"/>
      <c r="M61" s="12"/>
      <c r="N61" s="12"/>
      <c r="O61" s="4"/>
      <c r="P61" s="7"/>
      <c r="Q61" s="4"/>
      <c r="R61" s="2"/>
      <c r="S61" s="2"/>
      <c r="T61" s="2"/>
      <c r="U61" s="3"/>
      <c r="V61" s="2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</row>
    <row r="62" spans="3:78" s="1" customFormat="1" ht="17.25" customHeight="1" x14ac:dyDescent="0.4">
      <c r="C62" s="2"/>
      <c r="D62" s="141"/>
      <c r="E62" s="141"/>
      <c r="F62" s="4"/>
      <c r="G62" s="4"/>
      <c r="H62" s="4"/>
      <c r="I62" s="2"/>
      <c r="J62" s="2"/>
      <c r="K62" s="198"/>
      <c r="L62" s="12"/>
      <c r="M62" s="12"/>
      <c r="N62" s="12"/>
      <c r="O62" s="4"/>
      <c r="P62" s="7"/>
      <c r="Q62" s="4"/>
      <c r="R62" s="2"/>
      <c r="S62" s="2"/>
      <c r="T62" s="2"/>
      <c r="U62" s="3"/>
      <c r="V62" s="2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</row>
    <row r="63" spans="3:78" s="1" customFormat="1" ht="17.25" customHeight="1" x14ac:dyDescent="0.4">
      <c r="C63" s="2"/>
      <c r="D63" s="141"/>
      <c r="E63" s="141"/>
      <c r="F63" s="4"/>
      <c r="G63" s="4"/>
      <c r="H63" s="4"/>
      <c r="I63" s="2"/>
      <c r="J63" s="2"/>
      <c r="K63" s="198"/>
      <c r="L63" s="12"/>
      <c r="M63" s="12"/>
      <c r="N63" s="12"/>
      <c r="O63" s="4"/>
      <c r="P63" s="7"/>
      <c r="Q63" s="4"/>
      <c r="R63" s="2"/>
      <c r="S63" s="2"/>
      <c r="T63" s="2"/>
      <c r="U63" s="3"/>
      <c r="V63" s="2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</row>
    <row r="64" spans="3:78" s="1" customFormat="1" ht="17.25" customHeight="1" x14ac:dyDescent="0.4">
      <c r="C64" s="2"/>
      <c r="D64" s="141"/>
      <c r="E64" s="141"/>
      <c r="F64" s="4"/>
      <c r="G64" s="4"/>
      <c r="H64" s="4"/>
      <c r="I64" s="2"/>
      <c r="J64" s="2"/>
      <c r="K64" s="198"/>
      <c r="L64" s="12"/>
      <c r="M64" s="12"/>
      <c r="N64" s="12"/>
      <c r="O64" s="4"/>
      <c r="P64" s="7"/>
      <c r="Q64" s="4"/>
      <c r="R64" s="2"/>
      <c r="S64" s="2"/>
      <c r="T64" s="2"/>
      <c r="U64" s="3"/>
      <c r="V64" s="2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</row>
    <row r="65" spans="3:78" s="1" customFormat="1" ht="17.25" customHeight="1" x14ac:dyDescent="0.4">
      <c r="C65" s="2"/>
      <c r="D65" s="141"/>
      <c r="E65" s="141"/>
      <c r="F65" s="4"/>
      <c r="G65" s="4"/>
      <c r="H65" s="4"/>
      <c r="I65" s="2"/>
      <c r="J65" s="2"/>
      <c r="K65" s="198"/>
      <c r="L65" s="12"/>
      <c r="M65" s="12"/>
      <c r="N65" s="12"/>
      <c r="O65" s="4"/>
      <c r="P65" s="7"/>
      <c r="Q65" s="4"/>
      <c r="R65" s="2"/>
      <c r="S65" s="2"/>
      <c r="T65" s="2"/>
      <c r="U65" s="3"/>
      <c r="V65" s="2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</row>
    <row r="66" spans="3:78" s="1" customFormat="1" ht="17.25" customHeight="1" x14ac:dyDescent="0.4">
      <c r="C66" s="2"/>
      <c r="D66" s="141"/>
      <c r="E66" s="141"/>
      <c r="F66" s="4"/>
      <c r="G66" s="4"/>
      <c r="H66" s="4"/>
      <c r="I66" s="2"/>
      <c r="J66" s="2"/>
      <c r="K66" s="198"/>
      <c r="L66" s="12"/>
      <c r="M66" s="12"/>
      <c r="N66" s="12"/>
      <c r="O66" s="4"/>
      <c r="P66" s="7"/>
      <c r="Q66" s="4"/>
      <c r="R66" s="2"/>
      <c r="S66" s="2"/>
      <c r="T66" s="2"/>
      <c r="U66" s="3"/>
      <c r="V66" s="2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</row>
    <row r="67" spans="3:78" s="1" customFormat="1" ht="17.25" customHeight="1" x14ac:dyDescent="0.4">
      <c r="C67" s="2"/>
      <c r="D67" s="141"/>
      <c r="E67" s="141"/>
      <c r="F67" s="4"/>
      <c r="G67" s="4"/>
      <c r="H67" s="4"/>
      <c r="I67" s="2"/>
      <c r="J67" s="2"/>
      <c r="K67" s="198"/>
      <c r="L67" s="12"/>
      <c r="M67" s="12"/>
      <c r="N67" s="12"/>
      <c r="O67" s="4"/>
      <c r="P67" s="7"/>
      <c r="Q67" s="4"/>
      <c r="R67" s="2"/>
      <c r="S67" s="2"/>
      <c r="T67" s="2"/>
      <c r="U67" s="3"/>
      <c r="V67" s="2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</row>
    <row r="68" spans="3:78" s="1" customFormat="1" ht="17.25" customHeight="1" x14ac:dyDescent="0.4">
      <c r="C68" s="2"/>
      <c r="D68" s="141"/>
      <c r="E68" s="141"/>
      <c r="F68" s="4"/>
      <c r="G68" s="4"/>
      <c r="H68" s="4"/>
      <c r="I68" s="2"/>
      <c r="J68" s="2"/>
      <c r="K68" s="198"/>
      <c r="L68" s="12"/>
      <c r="M68" s="12"/>
      <c r="N68" s="12"/>
      <c r="O68" s="4"/>
      <c r="P68" s="7"/>
      <c r="Q68" s="4"/>
      <c r="R68" s="2"/>
      <c r="S68" s="2"/>
      <c r="T68" s="2"/>
      <c r="U68" s="3"/>
      <c r="V68" s="2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</row>
    <row r="69" spans="3:78" s="1" customFormat="1" ht="17.25" customHeight="1" x14ac:dyDescent="0.4">
      <c r="C69" s="2"/>
      <c r="D69" s="141"/>
      <c r="E69" s="141"/>
      <c r="F69" s="4"/>
      <c r="G69" s="4"/>
      <c r="H69" s="4"/>
      <c r="I69" s="2"/>
      <c r="J69" s="2"/>
      <c r="K69" s="198"/>
      <c r="L69" s="12"/>
      <c r="M69" s="12"/>
      <c r="N69" s="12"/>
      <c r="O69" s="4"/>
      <c r="P69" s="7"/>
      <c r="Q69" s="4"/>
      <c r="R69" s="2"/>
      <c r="S69" s="2"/>
      <c r="T69" s="2"/>
      <c r="U69" s="3"/>
      <c r="V69" s="2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</row>
    <row r="70" spans="3:78" s="1" customFormat="1" ht="17.25" customHeight="1" x14ac:dyDescent="0.4">
      <c r="C70" s="2"/>
      <c r="D70" s="141"/>
      <c r="E70" s="141"/>
      <c r="F70" s="4"/>
      <c r="G70" s="4"/>
      <c r="H70" s="4"/>
      <c r="I70" s="2"/>
      <c r="J70" s="2"/>
      <c r="K70" s="198"/>
      <c r="L70" s="12"/>
      <c r="M70" s="12"/>
      <c r="N70" s="12"/>
      <c r="O70" s="4"/>
      <c r="P70" s="7"/>
      <c r="Q70" s="4"/>
      <c r="R70" s="2"/>
      <c r="S70" s="2"/>
      <c r="T70" s="2"/>
      <c r="U70" s="3"/>
      <c r="V70" s="2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</row>
    <row r="71" spans="3:78" s="1" customFormat="1" ht="17.25" customHeight="1" x14ac:dyDescent="0.4">
      <c r="C71" s="2"/>
      <c r="D71" s="141"/>
      <c r="E71" s="141"/>
      <c r="F71" s="4"/>
      <c r="G71" s="4"/>
      <c r="H71" s="4"/>
      <c r="I71" s="2"/>
      <c r="J71" s="2"/>
      <c r="K71" s="198"/>
      <c r="L71" s="12"/>
      <c r="M71" s="12"/>
      <c r="N71" s="12"/>
      <c r="O71" s="4"/>
      <c r="P71" s="7"/>
      <c r="Q71" s="4"/>
      <c r="R71" s="2"/>
      <c r="S71" s="2"/>
      <c r="T71" s="2"/>
      <c r="U71" s="3"/>
      <c r="V71" s="2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</row>
    <row r="72" spans="3:78" s="1" customFormat="1" ht="17.25" customHeight="1" x14ac:dyDescent="0.4">
      <c r="C72" s="2"/>
      <c r="D72" s="141"/>
      <c r="E72" s="141"/>
      <c r="F72" s="4"/>
      <c r="G72" s="4"/>
      <c r="H72" s="4"/>
      <c r="I72" s="2"/>
      <c r="J72" s="2"/>
      <c r="K72" s="198"/>
      <c r="L72" s="12"/>
      <c r="M72" s="12"/>
      <c r="N72" s="12"/>
      <c r="O72" s="4"/>
      <c r="P72" s="7"/>
      <c r="Q72" s="4"/>
      <c r="R72" s="2"/>
      <c r="S72" s="2"/>
      <c r="T72" s="2"/>
      <c r="U72" s="3"/>
      <c r="V72" s="2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</row>
    <row r="73" spans="3:78" s="1" customFormat="1" ht="17.25" customHeight="1" x14ac:dyDescent="0.4">
      <c r="C73" s="2"/>
      <c r="D73" s="141"/>
      <c r="E73" s="141"/>
      <c r="F73" s="4"/>
      <c r="G73" s="4"/>
      <c r="H73" s="4"/>
      <c r="I73" s="2"/>
      <c r="J73" s="2"/>
      <c r="K73" s="198"/>
      <c r="L73" s="12"/>
      <c r="M73" s="12"/>
      <c r="N73" s="12"/>
      <c r="O73" s="4"/>
      <c r="P73" s="7"/>
      <c r="Q73" s="4"/>
      <c r="R73" s="2"/>
      <c r="S73" s="2"/>
      <c r="T73" s="2"/>
      <c r="U73" s="3"/>
      <c r="V73" s="2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</row>
    <row r="74" spans="3:78" s="1" customFormat="1" ht="17.25" customHeight="1" x14ac:dyDescent="0.4">
      <c r="C74" s="2"/>
      <c r="D74" s="141"/>
      <c r="E74" s="141"/>
      <c r="F74" s="4"/>
      <c r="G74" s="4"/>
      <c r="H74" s="4"/>
      <c r="I74" s="2"/>
      <c r="J74" s="2"/>
      <c r="K74" s="198"/>
      <c r="L74" s="12"/>
      <c r="M74" s="12"/>
      <c r="N74" s="12"/>
      <c r="O74" s="4"/>
      <c r="P74" s="7"/>
      <c r="Q74" s="4"/>
      <c r="R74" s="2"/>
      <c r="S74" s="2"/>
      <c r="T74" s="2"/>
      <c r="U74" s="3"/>
      <c r="V74" s="2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</row>
    <row r="75" spans="3:78" s="1" customFormat="1" ht="17.25" customHeight="1" x14ac:dyDescent="0.4">
      <c r="C75" s="2"/>
      <c r="D75" s="141"/>
      <c r="E75" s="141"/>
      <c r="F75" s="4"/>
      <c r="G75" s="4"/>
      <c r="H75" s="4"/>
      <c r="I75" s="2"/>
      <c r="J75" s="2"/>
      <c r="K75" s="198"/>
      <c r="L75" s="12"/>
      <c r="M75" s="12"/>
      <c r="N75" s="12"/>
      <c r="O75" s="4"/>
      <c r="P75" s="7"/>
      <c r="Q75" s="4"/>
      <c r="R75" s="2"/>
      <c r="S75" s="2"/>
      <c r="T75" s="2"/>
      <c r="U75" s="3"/>
      <c r="V75" s="2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</row>
    <row r="76" spans="3:78" s="1" customFormat="1" ht="17.25" customHeight="1" x14ac:dyDescent="0.4">
      <c r="C76" s="2"/>
      <c r="D76" s="141"/>
      <c r="E76" s="141"/>
      <c r="F76" s="4"/>
      <c r="G76" s="4"/>
      <c r="H76" s="4"/>
      <c r="I76" s="2"/>
      <c r="J76" s="2"/>
      <c r="K76" s="198"/>
      <c r="L76" s="12"/>
      <c r="M76" s="12"/>
      <c r="N76" s="12"/>
      <c r="O76" s="4"/>
      <c r="P76" s="7"/>
      <c r="Q76" s="4"/>
      <c r="R76" s="2"/>
      <c r="S76" s="2"/>
      <c r="T76" s="2"/>
      <c r="U76" s="3"/>
      <c r="V76" s="2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</row>
    <row r="77" spans="3:78" s="1" customFormat="1" ht="17.25" customHeight="1" x14ac:dyDescent="0.4">
      <c r="C77" s="2"/>
      <c r="D77" s="141"/>
      <c r="E77" s="141"/>
      <c r="F77" s="4"/>
      <c r="G77" s="4"/>
      <c r="H77" s="4"/>
      <c r="I77" s="2"/>
      <c r="J77" s="2"/>
      <c r="K77" s="198"/>
      <c r="L77" s="12"/>
      <c r="M77" s="12"/>
      <c r="N77" s="12"/>
      <c r="O77" s="4"/>
      <c r="P77" s="7"/>
      <c r="Q77" s="4"/>
      <c r="R77" s="2"/>
      <c r="S77" s="2"/>
      <c r="T77" s="2"/>
      <c r="U77" s="3"/>
      <c r="V77" s="2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</row>
    <row r="78" spans="3:78" s="1" customFormat="1" ht="17.25" customHeight="1" x14ac:dyDescent="0.4">
      <c r="C78" s="2"/>
      <c r="D78" s="141"/>
      <c r="E78" s="141"/>
      <c r="F78" s="4"/>
      <c r="G78" s="4"/>
      <c r="H78" s="4"/>
      <c r="I78" s="2"/>
      <c r="J78" s="2"/>
      <c r="K78" s="198"/>
      <c r="L78" s="12"/>
      <c r="M78" s="12"/>
      <c r="N78" s="12"/>
      <c r="O78" s="4"/>
      <c r="P78" s="7"/>
      <c r="Q78" s="4"/>
      <c r="R78" s="2"/>
      <c r="S78" s="2"/>
      <c r="T78" s="2"/>
      <c r="U78" s="3"/>
      <c r="V78" s="2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</row>
    <row r="79" spans="3:78" s="1" customFormat="1" ht="17.25" customHeight="1" x14ac:dyDescent="0.4">
      <c r="C79" s="2"/>
      <c r="D79" s="141"/>
      <c r="E79" s="141"/>
      <c r="F79" s="4"/>
      <c r="G79" s="4"/>
      <c r="H79" s="4"/>
      <c r="I79" s="2"/>
      <c r="J79" s="2"/>
      <c r="K79" s="198"/>
      <c r="L79" s="12"/>
      <c r="M79" s="12"/>
      <c r="N79" s="12"/>
      <c r="O79" s="4"/>
      <c r="P79" s="7"/>
      <c r="Q79" s="4"/>
      <c r="R79" s="2"/>
      <c r="S79" s="2"/>
      <c r="T79" s="2"/>
      <c r="U79" s="3"/>
      <c r="V79" s="2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</row>
    <row r="80" spans="3:78" s="1" customFormat="1" ht="17.25" customHeight="1" x14ac:dyDescent="0.4">
      <c r="C80" s="2"/>
      <c r="D80" s="141"/>
      <c r="E80" s="141"/>
      <c r="F80" s="4"/>
      <c r="G80" s="4"/>
      <c r="H80" s="4"/>
      <c r="I80" s="2"/>
      <c r="J80" s="2"/>
      <c r="K80" s="198"/>
      <c r="L80" s="12"/>
      <c r="M80" s="12"/>
      <c r="N80" s="12"/>
      <c r="O80" s="4"/>
      <c r="P80" s="7"/>
      <c r="Q80" s="4"/>
      <c r="R80" s="2"/>
      <c r="S80" s="2"/>
      <c r="T80" s="2"/>
      <c r="U80" s="3"/>
      <c r="V80" s="2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</row>
    <row r="81" spans="3:78" s="1" customFormat="1" ht="17.25" customHeight="1" x14ac:dyDescent="0.4">
      <c r="C81" s="2"/>
      <c r="D81" s="141"/>
      <c r="E81" s="141"/>
      <c r="F81" s="4"/>
      <c r="G81" s="4"/>
      <c r="H81" s="4"/>
      <c r="I81" s="2"/>
      <c r="J81" s="2"/>
      <c r="K81" s="198"/>
      <c r="L81" s="12"/>
      <c r="M81" s="12"/>
      <c r="N81" s="12"/>
      <c r="O81" s="4"/>
      <c r="P81" s="7"/>
      <c r="Q81" s="4"/>
      <c r="R81" s="2"/>
      <c r="S81" s="2"/>
      <c r="T81" s="2"/>
      <c r="U81" s="3"/>
      <c r="V81" s="2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</row>
    <row r="82" spans="3:78" s="1" customFormat="1" ht="17.25" customHeight="1" x14ac:dyDescent="0.4">
      <c r="C82" s="2"/>
      <c r="D82" s="141"/>
      <c r="E82" s="141"/>
      <c r="F82" s="4"/>
      <c r="G82" s="4"/>
      <c r="H82" s="4"/>
      <c r="I82" s="2"/>
      <c r="J82" s="2"/>
      <c r="K82" s="198"/>
      <c r="L82" s="12"/>
      <c r="M82" s="12"/>
      <c r="N82" s="12"/>
      <c r="O82" s="4"/>
      <c r="P82" s="7"/>
      <c r="Q82" s="4"/>
      <c r="R82" s="2"/>
      <c r="S82" s="2"/>
      <c r="T82" s="2"/>
      <c r="U82" s="3"/>
      <c r="V82" s="2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</row>
    <row r="83" spans="3:78" s="1" customFormat="1" ht="17.25" customHeight="1" x14ac:dyDescent="0.4">
      <c r="C83" s="2"/>
      <c r="D83" s="141"/>
      <c r="E83" s="141"/>
      <c r="F83" s="4"/>
      <c r="G83" s="4"/>
      <c r="H83" s="4"/>
      <c r="I83" s="2"/>
      <c r="J83" s="2"/>
      <c r="K83" s="198"/>
      <c r="L83" s="12"/>
      <c r="M83" s="12"/>
      <c r="N83" s="12"/>
      <c r="O83" s="4"/>
      <c r="P83" s="7"/>
      <c r="Q83" s="4"/>
      <c r="R83" s="2"/>
      <c r="S83" s="2"/>
      <c r="T83" s="2"/>
      <c r="U83" s="3"/>
      <c r="V83" s="2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</row>
    <row r="84" spans="3:78" s="1" customFormat="1" ht="17.25" customHeight="1" x14ac:dyDescent="0.4">
      <c r="C84" s="2"/>
      <c r="D84" s="141"/>
      <c r="E84" s="141"/>
      <c r="F84" s="4"/>
      <c r="G84" s="4"/>
      <c r="H84" s="4"/>
      <c r="I84" s="2"/>
      <c r="J84" s="2"/>
      <c r="K84" s="198"/>
      <c r="L84" s="12"/>
      <c r="M84" s="12"/>
      <c r="N84" s="12"/>
      <c r="O84" s="4"/>
      <c r="P84" s="7"/>
      <c r="Q84" s="4"/>
      <c r="R84" s="2"/>
      <c r="S84" s="2"/>
      <c r="T84" s="2"/>
      <c r="U84" s="3"/>
      <c r="V84" s="2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</row>
    <row r="85" spans="3:78" s="1" customFormat="1" ht="17.25" customHeight="1" x14ac:dyDescent="0.4">
      <c r="C85" s="2"/>
      <c r="D85" s="141"/>
      <c r="E85" s="141"/>
      <c r="F85" s="4"/>
      <c r="G85" s="4"/>
      <c r="H85" s="4"/>
      <c r="I85" s="2"/>
      <c r="J85" s="2"/>
      <c r="K85" s="198"/>
      <c r="L85" s="12"/>
      <c r="M85" s="12"/>
      <c r="N85" s="12"/>
      <c r="O85" s="4"/>
      <c r="P85" s="7"/>
      <c r="Q85" s="4"/>
      <c r="R85" s="2"/>
      <c r="S85" s="2"/>
      <c r="T85" s="2"/>
      <c r="U85" s="3"/>
      <c r="V85" s="2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</row>
    <row r="86" spans="3:78" s="1" customFormat="1" ht="17.25" customHeight="1" x14ac:dyDescent="0.4">
      <c r="C86" s="2"/>
      <c r="D86" s="141"/>
      <c r="E86" s="141"/>
      <c r="F86" s="4"/>
      <c r="G86" s="4"/>
      <c r="H86" s="4"/>
      <c r="I86" s="2"/>
      <c r="J86" s="2"/>
      <c r="K86" s="198"/>
      <c r="L86" s="12"/>
      <c r="M86" s="12"/>
      <c r="N86" s="12"/>
      <c r="O86" s="4"/>
      <c r="P86" s="7"/>
      <c r="Q86" s="4"/>
      <c r="R86" s="2"/>
      <c r="S86" s="2"/>
      <c r="T86" s="2"/>
      <c r="U86" s="3"/>
      <c r="V86" s="2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</row>
    <row r="87" spans="3:78" s="1" customFormat="1" ht="17.25" customHeight="1" x14ac:dyDescent="0.4">
      <c r="C87" s="2"/>
      <c r="D87" s="141"/>
      <c r="E87" s="141"/>
      <c r="F87" s="4"/>
      <c r="G87" s="4"/>
      <c r="H87" s="4"/>
      <c r="I87" s="2"/>
      <c r="J87" s="2"/>
      <c r="K87" s="198"/>
      <c r="L87" s="12"/>
      <c r="M87" s="12"/>
      <c r="N87" s="12"/>
      <c r="O87" s="4"/>
      <c r="P87" s="7"/>
      <c r="Q87" s="4"/>
      <c r="R87" s="2"/>
      <c r="S87" s="2"/>
      <c r="T87" s="2"/>
      <c r="U87" s="3"/>
      <c r="V87" s="2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</row>
    <row r="88" spans="3:78" s="1" customFormat="1" ht="17.25" customHeight="1" x14ac:dyDescent="0.4">
      <c r="C88" s="2"/>
      <c r="D88" s="141"/>
      <c r="E88" s="141"/>
      <c r="F88" s="4"/>
      <c r="G88" s="4"/>
      <c r="H88" s="4"/>
      <c r="I88" s="2"/>
      <c r="J88" s="2"/>
      <c r="K88" s="198"/>
      <c r="L88" s="12"/>
      <c r="M88" s="12"/>
      <c r="N88" s="12"/>
      <c r="O88" s="4"/>
      <c r="P88" s="7"/>
      <c r="Q88" s="4"/>
      <c r="R88" s="2"/>
      <c r="S88" s="2"/>
      <c r="T88" s="2"/>
      <c r="U88" s="3"/>
      <c r="V88" s="2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</row>
    <row r="89" spans="3:78" s="1" customFormat="1" ht="17.25" customHeight="1" x14ac:dyDescent="0.4">
      <c r="C89" s="2"/>
      <c r="D89" s="141"/>
      <c r="E89" s="141"/>
      <c r="F89" s="4"/>
      <c r="G89" s="4"/>
      <c r="H89" s="4"/>
      <c r="I89" s="2"/>
      <c r="J89" s="2"/>
      <c r="K89" s="198"/>
      <c r="L89" s="12"/>
      <c r="M89" s="12"/>
      <c r="N89" s="12"/>
      <c r="O89" s="4"/>
      <c r="P89" s="7"/>
      <c r="Q89" s="4"/>
      <c r="R89" s="2"/>
      <c r="S89" s="2"/>
      <c r="T89" s="2"/>
      <c r="U89" s="3"/>
      <c r="V89" s="2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</row>
    <row r="90" spans="3:78" s="1" customFormat="1" ht="17.25" customHeight="1" x14ac:dyDescent="0.4">
      <c r="C90" s="2"/>
      <c r="D90" s="141"/>
      <c r="E90" s="141"/>
      <c r="F90" s="4"/>
      <c r="G90" s="4"/>
      <c r="H90" s="4"/>
      <c r="I90" s="2"/>
      <c r="J90" s="2"/>
      <c r="K90" s="198"/>
      <c r="L90" s="12"/>
      <c r="M90" s="12"/>
      <c r="N90" s="12"/>
      <c r="O90" s="4"/>
      <c r="P90" s="7"/>
      <c r="Q90" s="4"/>
      <c r="R90" s="2"/>
      <c r="S90" s="2"/>
      <c r="T90" s="2"/>
      <c r="U90" s="3"/>
      <c r="V90" s="2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</row>
    <row r="91" spans="3:78" s="1" customFormat="1" ht="17.25" customHeight="1" x14ac:dyDescent="0.4">
      <c r="C91" s="2"/>
      <c r="D91" s="141"/>
      <c r="E91" s="141"/>
      <c r="F91" s="4"/>
      <c r="G91" s="4"/>
      <c r="H91" s="4"/>
      <c r="I91" s="2"/>
      <c r="J91" s="2"/>
      <c r="K91" s="198"/>
      <c r="L91" s="12"/>
      <c r="M91" s="12"/>
      <c r="N91" s="12"/>
      <c r="O91" s="4"/>
      <c r="P91" s="7"/>
      <c r="Q91" s="4"/>
      <c r="R91" s="2"/>
      <c r="S91" s="2"/>
      <c r="T91" s="2"/>
      <c r="U91" s="3"/>
      <c r="V91" s="2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</row>
    <row r="92" spans="3:78" s="1" customFormat="1" ht="17.25" customHeight="1" x14ac:dyDescent="0.4">
      <c r="C92" s="2"/>
      <c r="D92" s="141"/>
      <c r="E92" s="141"/>
      <c r="F92" s="4"/>
      <c r="G92" s="4"/>
      <c r="H92" s="4"/>
      <c r="I92" s="2"/>
      <c r="J92" s="2"/>
      <c r="K92" s="198"/>
      <c r="L92" s="12"/>
      <c r="M92" s="12"/>
      <c r="N92" s="12"/>
      <c r="O92" s="4"/>
      <c r="P92" s="7"/>
      <c r="Q92" s="4"/>
      <c r="R92" s="2"/>
      <c r="S92" s="2"/>
      <c r="T92" s="2"/>
      <c r="U92" s="3"/>
      <c r="V92" s="2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</row>
    <row r="93" spans="3:78" s="1" customFormat="1" ht="17.25" customHeight="1" x14ac:dyDescent="0.4">
      <c r="C93" s="2"/>
      <c r="D93" s="141"/>
      <c r="E93" s="141"/>
      <c r="F93" s="4"/>
      <c r="G93" s="4"/>
      <c r="H93" s="4"/>
      <c r="I93" s="2"/>
      <c r="J93" s="2"/>
      <c r="K93" s="198"/>
      <c r="L93" s="12"/>
      <c r="M93" s="12"/>
      <c r="N93" s="12"/>
      <c r="O93" s="4"/>
      <c r="P93" s="7"/>
      <c r="Q93" s="4"/>
      <c r="R93" s="2"/>
      <c r="S93" s="2"/>
      <c r="T93" s="2"/>
      <c r="U93" s="3"/>
      <c r="V93" s="2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</row>
    <row r="94" spans="3:78" s="1" customFormat="1" ht="17.25" customHeight="1" x14ac:dyDescent="0.4">
      <c r="C94" s="2"/>
      <c r="D94" s="141"/>
      <c r="E94" s="141"/>
      <c r="F94" s="4"/>
      <c r="G94" s="4"/>
      <c r="H94" s="4"/>
      <c r="I94" s="2"/>
      <c r="J94" s="2"/>
      <c r="K94" s="198"/>
      <c r="L94" s="12"/>
      <c r="M94" s="12"/>
      <c r="N94" s="12"/>
      <c r="O94" s="4"/>
      <c r="P94" s="7"/>
      <c r="Q94" s="4"/>
      <c r="R94" s="2"/>
      <c r="S94" s="2"/>
      <c r="T94" s="2"/>
      <c r="U94" s="3"/>
      <c r="V94" s="2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</row>
    <row r="95" spans="3:78" s="1" customFormat="1" ht="17.25" customHeight="1" x14ac:dyDescent="0.4">
      <c r="C95" s="2"/>
      <c r="D95" s="141"/>
      <c r="E95" s="141"/>
      <c r="F95" s="4"/>
      <c r="G95" s="4"/>
      <c r="H95" s="4"/>
      <c r="I95" s="2"/>
      <c r="J95" s="2"/>
      <c r="K95" s="198"/>
      <c r="L95" s="12"/>
      <c r="M95" s="12"/>
      <c r="N95" s="12"/>
      <c r="O95" s="4"/>
      <c r="P95" s="7"/>
      <c r="Q95" s="4"/>
      <c r="R95" s="2"/>
      <c r="S95" s="2"/>
      <c r="T95" s="2"/>
      <c r="U95" s="3"/>
      <c r="V95" s="2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</row>
    <row r="96" spans="3:78" s="1" customFormat="1" ht="17.25" customHeight="1" x14ac:dyDescent="0.4">
      <c r="C96" s="2"/>
      <c r="D96" s="141"/>
      <c r="E96" s="141"/>
      <c r="F96" s="4"/>
      <c r="G96" s="4"/>
      <c r="H96" s="4"/>
      <c r="I96" s="2"/>
      <c r="J96" s="2"/>
      <c r="K96" s="198"/>
      <c r="L96" s="12"/>
      <c r="M96" s="12"/>
      <c r="N96" s="12"/>
      <c r="O96" s="4"/>
      <c r="P96" s="7"/>
      <c r="Q96" s="4"/>
      <c r="R96" s="2"/>
      <c r="S96" s="2"/>
      <c r="T96" s="2"/>
      <c r="U96" s="3"/>
      <c r="V96" s="2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</row>
    <row r="97" spans="3:78" s="1" customFormat="1" ht="17.25" customHeight="1" x14ac:dyDescent="0.4">
      <c r="C97" s="2"/>
      <c r="D97" s="141"/>
      <c r="E97" s="141"/>
      <c r="F97" s="4"/>
      <c r="G97" s="4"/>
      <c r="H97" s="4"/>
      <c r="I97" s="2"/>
      <c r="J97" s="2"/>
      <c r="K97" s="198"/>
      <c r="L97" s="12"/>
      <c r="M97" s="12"/>
      <c r="N97" s="12"/>
      <c r="O97" s="4"/>
      <c r="P97" s="7"/>
      <c r="Q97" s="4"/>
      <c r="R97" s="2"/>
      <c r="S97" s="2"/>
      <c r="T97" s="2"/>
      <c r="U97" s="3"/>
      <c r="V97" s="2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</row>
    <row r="98" spans="3:78" s="1" customFormat="1" ht="17.25" customHeight="1" x14ac:dyDescent="0.4">
      <c r="C98" s="2"/>
      <c r="D98" s="141"/>
      <c r="E98" s="141"/>
      <c r="F98" s="4"/>
      <c r="G98" s="4"/>
      <c r="H98" s="4"/>
      <c r="I98" s="2"/>
      <c r="J98" s="2"/>
      <c r="K98" s="198"/>
      <c r="L98" s="12"/>
      <c r="M98" s="12"/>
      <c r="N98" s="12"/>
      <c r="O98" s="4"/>
      <c r="P98" s="7"/>
      <c r="Q98" s="4"/>
      <c r="R98" s="2"/>
      <c r="S98" s="2"/>
      <c r="T98" s="2"/>
      <c r="U98" s="3"/>
      <c r="V98" s="2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</row>
    <row r="99" spans="3:78" s="1" customFormat="1" ht="17.25" customHeight="1" x14ac:dyDescent="0.4">
      <c r="C99" s="2"/>
      <c r="D99" s="141"/>
      <c r="E99" s="141"/>
      <c r="F99" s="4"/>
      <c r="G99" s="4"/>
      <c r="H99" s="4"/>
      <c r="I99" s="2"/>
      <c r="J99" s="2"/>
      <c r="K99" s="198"/>
      <c r="L99" s="12"/>
      <c r="M99" s="12"/>
      <c r="N99" s="12"/>
      <c r="O99" s="4"/>
      <c r="P99" s="7"/>
      <c r="Q99" s="4"/>
      <c r="R99" s="2"/>
      <c r="S99" s="2"/>
      <c r="T99" s="2"/>
      <c r="U99" s="3"/>
      <c r="V99" s="2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</row>
    <row r="100" spans="3:78" s="1" customFormat="1" ht="17.25" customHeight="1" x14ac:dyDescent="0.4">
      <c r="C100" s="2"/>
      <c r="D100" s="141"/>
      <c r="E100" s="141"/>
      <c r="F100" s="4"/>
      <c r="G100" s="4"/>
      <c r="H100" s="4"/>
      <c r="I100" s="2"/>
      <c r="J100" s="2"/>
      <c r="K100" s="198"/>
      <c r="L100" s="12"/>
      <c r="M100" s="12"/>
      <c r="N100" s="12"/>
      <c r="O100" s="4"/>
      <c r="P100" s="7"/>
      <c r="Q100" s="4"/>
      <c r="R100" s="2"/>
      <c r="S100" s="2"/>
      <c r="T100" s="2"/>
      <c r="U100" s="3"/>
      <c r="V100" s="2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</row>
    <row r="101" spans="3:78" s="1" customFormat="1" ht="17.25" customHeight="1" x14ac:dyDescent="0.4">
      <c r="C101" s="2"/>
      <c r="D101" s="141"/>
      <c r="E101" s="141"/>
      <c r="F101" s="4"/>
      <c r="G101" s="4"/>
      <c r="H101" s="4"/>
      <c r="I101" s="2"/>
      <c r="J101" s="2"/>
      <c r="K101" s="198"/>
      <c r="L101" s="12"/>
      <c r="M101" s="12"/>
      <c r="N101" s="12"/>
      <c r="O101" s="4"/>
      <c r="P101" s="7"/>
      <c r="Q101" s="4"/>
      <c r="R101" s="2"/>
      <c r="S101" s="2"/>
      <c r="T101" s="2"/>
      <c r="U101" s="3"/>
      <c r="V101" s="2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</row>
    <row r="102" spans="3:78" s="1" customFormat="1" ht="17.25" customHeight="1" x14ac:dyDescent="0.4">
      <c r="C102" s="2"/>
      <c r="D102" s="141"/>
      <c r="E102" s="141"/>
      <c r="F102" s="4"/>
      <c r="G102" s="4"/>
      <c r="H102" s="4"/>
      <c r="I102" s="2"/>
      <c r="J102" s="2"/>
      <c r="K102" s="198"/>
      <c r="L102" s="12"/>
      <c r="M102" s="12"/>
      <c r="N102" s="12"/>
      <c r="O102" s="4"/>
      <c r="P102" s="7"/>
      <c r="Q102" s="4"/>
      <c r="R102" s="2"/>
      <c r="S102" s="2"/>
      <c r="T102" s="2"/>
      <c r="U102" s="3"/>
      <c r="V102" s="2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</row>
    <row r="103" spans="3:78" s="1" customFormat="1" ht="17.25" customHeight="1" x14ac:dyDescent="0.4">
      <c r="C103" s="2"/>
      <c r="D103" s="141"/>
      <c r="E103" s="141"/>
      <c r="F103" s="4"/>
      <c r="G103" s="4"/>
      <c r="H103" s="4"/>
      <c r="I103" s="2"/>
      <c r="J103" s="2"/>
      <c r="K103" s="198"/>
      <c r="L103" s="12"/>
      <c r="M103" s="12"/>
      <c r="N103" s="12"/>
      <c r="O103" s="4"/>
      <c r="P103" s="7"/>
      <c r="Q103" s="4"/>
      <c r="R103" s="2"/>
      <c r="S103" s="2"/>
      <c r="T103" s="2"/>
      <c r="U103" s="3"/>
      <c r="V103" s="2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</row>
    <row r="104" spans="3:78" s="1" customFormat="1" ht="17.25" customHeight="1" x14ac:dyDescent="0.4">
      <c r="C104" s="2"/>
      <c r="D104" s="141"/>
      <c r="E104" s="141"/>
      <c r="F104" s="4"/>
      <c r="G104" s="4"/>
      <c r="H104" s="4"/>
      <c r="I104" s="2"/>
      <c r="J104" s="2"/>
      <c r="K104" s="198"/>
      <c r="L104" s="12"/>
      <c r="M104" s="12"/>
      <c r="N104" s="12"/>
      <c r="O104" s="4"/>
      <c r="P104" s="7"/>
      <c r="Q104" s="4"/>
      <c r="R104" s="2"/>
      <c r="S104" s="2"/>
      <c r="T104" s="2"/>
      <c r="U104" s="3"/>
      <c r="V104" s="2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</row>
    <row r="105" spans="3:78" s="1" customFormat="1" ht="17.25" customHeight="1" x14ac:dyDescent="0.4">
      <c r="C105" s="2"/>
      <c r="D105" s="141"/>
      <c r="E105" s="141"/>
      <c r="F105" s="4"/>
      <c r="G105" s="4"/>
      <c r="H105" s="4"/>
      <c r="I105" s="2"/>
      <c r="J105" s="2"/>
      <c r="K105" s="198"/>
      <c r="L105" s="12"/>
      <c r="M105" s="12"/>
      <c r="N105" s="12"/>
      <c r="O105" s="4"/>
      <c r="P105" s="7"/>
      <c r="Q105" s="4"/>
      <c r="R105" s="2"/>
      <c r="S105" s="2"/>
      <c r="T105" s="2"/>
      <c r="U105" s="3"/>
      <c r="V105" s="2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</row>
    <row r="106" spans="3:78" s="1" customFormat="1" ht="17.25" customHeight="1" x14ac:dyDescent="0.4">
      <c r="C106" s="2"/>
      <c r="D106" s="141"/>
      <c r="E106" s="141"/>
      <c r="F106" s="4"/>
      <c r="G106" s="4"/>
      <c r="H106" s="4"/>
      <c r="I106" s="2"/>
      <c r="J106" s="2"/>
      <c r="K106" s="198"/>
      <c r="L106" s="12"/>
      <c r="M106" s="12"/>
      <c r="N106" s="12"/>
      <c r="O106" s="4"/>
      <c r="P106" s="7"/>
      <c r="Q106" s="4"/>
      <c r="R106" s="2"/>
      <c r="S106" s="2"/>
      <c r="T106" s="2"/>
      <c r="U106" s="3"/>
      <c r="V106" s="2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</row>
    <row r="107" spans="3:78" s="1" customFormat="1" ht="17.25" customHeight="1" x14ac:dyDescent="0.4">
      <c r="C107" s="2"/>
      <c r="D107" s="141"/>
      <c r="E107" s="141"/>
      <c r="F107" s="4"/>
      <c r="G107" s="4"/>
      <c r="H107" s="4"/>
      <c r="I107" s="2"/>
      <c r="J107" s="2"/>
      <c r="K107" s="198"/>
      <c r="L107" s="12"/>
      <c r="M107" s="12"/>
      <c r="N107" s="12"/>
      <c r="O107" s="4"/>
      <c r="P107" s="7"/>
      <c r="Q107" s="4"/>
      <c r="R107" s="2"/>
      <c r="S107" s="2"/>
      <c r="T107" s="2"/>
      <c r="U107" s="3"/>
      <c r="V107" s="2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</row>
    <row r="108" spans="3:78" s="1" customFormat="1" ht="17.25" customHeight="1" x14ac:dyDescent="0.4">
      <c r="C108" s="2"/>
      <c r="D108" s="141"/>
      <c r="E108" s="141"/>
      <c r="F108" s="4"/>
      <c r="G108" s="4"/>
      <c r="H108" s="4"/>
      <c r="I108" s="2"/>
      <c r="J108" s="2"/>
      <c r="K108" s="198"/>
      <c r="L108" s="12"/>
      <c r="M108" s="12"/>
      <c r="N108" s="12"/>
      <c r="O108" s="4"/>
      <c r="P108" s="7"/>
      <c r="Q108" s="4"/>
      <c r="R108" s="2"/>
      <c r="S108" s="2"/>
      <c r="T108" s="2"/>
      <c r="U108" s="3"/>
      <c r="V108" s="2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</row>
    <row r="109" spans="3:78" s="1" customFormat="1" ht="17.25" customHeight="1" x14ac:dyDescent="0.4">
      <c r="C109" s="2"/>
      <c r="D109" s="141"/>
      <c r="E109" s="141"/>
      <c r="F109" s="4"/>
      <c r="G109" s="4"/>
      <c r="H109" s="4"/>
      <c r="I109" s="2"/>
      <c r="J109" s="2"/>
      <c r="K109" s="198"/>
      <c r="L109" s="12"/>
      <c r="M109" s="12"/>
      <c r="N109" s="12"/>
      <c r="O109" s="4"/>
      <c r="P109" s="7"/>
      <c r="Q109" s="4"/>
      <c r="R109" s="2"/>
      <c r="S109" s="2"/>
      <c r="T109" s="2"/>
      <c r="U109" s="3"/>
      <c r="V109" s="2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</row>
    <row r="110" spans="3:78" s="1" customFormat="1" ht="17.25" customHeight="1" x14ac:dyDescent="0.4">
      <c r="C110" s="2"/>
      <c r="D110" s="141"/>
      <c r="E110" s="141"/>
      <c r="F110" s="4"/>
      <c r="G110" s="4"/>
      <c r="H110" s="4"/>
      <c r="I110" s="2"/>
      <c r="J110" s="2"/>
      <c r="K110" s="198"/>
      <c r="L110" s="12"/>
      <c r="M110" s="12"/>
      <c r="N110" s="12"/>
      <c r="O110" s="4"/>
      <c r="P110" s="7"/>
      <c r="Q110" s="4"/>
      <c r="R110" s="2"/>
      <c r="S110" s="2"/>
      <c r="T110" s="2"/>
      <c r="U110" s="3"/>
      <c r="V110" s="2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</row>
    <row r="111" spans="3:78" s="1" customFormat="1" ht="17.25" customHeight="1" x14ac:dyDescent="0.4">
      <c r="C111" s="2"/>
      <c r="D111" s="141"/>
      <c r="E111" s="141"/>
      <c r="F111" s="4"/>
      <c r="G111" s="4"/>
      <c r="H111" s="4"/>
      <c r="I111" s="2"/>
      <c r="J111" s="2"/>
      <c r="K111" s="198"/>
      <c r="L111" s="12"/>
      <c r="M111" s="12"/>
      <c r="N111" s="12"/>
      <c r="O111" s="4"/>
      <c r="P111" s="7"/>
      <c r="Q111" s="4"/>
      <c r="R111" s="2"/>
      <c r="S111" s="2"/>
      <c r="T111" s="2"/>
      <c r="U111" s="3"/>
      <c r="V111" s="2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</row>
    <row r="112" spans="3:78" s="1" customFormat="1" ht="17.25" customHeight="1" x14ac:dyDescent="0.4">
      <c r="C112" s="2"/>
      <c r="D112" s="141"/>
      <c r="E112" s="141"/>
      <c r="F112" s="4"/>
      <c r="G112" s="4"/>
      <c r="H112" s="4"/>
      <c r="I112" s="2"/>
      <c r="J112" s="2"/>
      <c r="K112" s="198"/>
      <c r="L112" s="12"/>
      <c r="M112" s="12"/>
      <c r="N112" s="12"/>
      <c r="O112" s="4"/>
      <c r="P112" s="7"/>
      <c r="Q112" s="4"/>
      <c r="R112" s="2"/>
      <c r="S112" s="2"/>
      <c r="T112" s="2"/>
      <c r="U112" s="3"/>
      <c r="V112" s="2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</row>
    <row r="113" spans="3:78" s="1" customFormat="1" ht="17.25" customHeight="1" x14ac:dyDescent="0.4">
      <c r="C113" s="2"/>
      <c r="D113" s="141"/>
      <c r="E113" s="141"/>
      <c r="F113" s="4"/>
      <c r="G113" s="4"/>
      <c r="H113" s="4"/>
      <c r="I113" s="2"/>
      <c r="J113" s="2"/>
      <c r="K113" s="198"/>
      <c r="L113" s="12"/>
      <c r="M113" s="12"/>
      <c r="N113" s="12"/>
      <c r="O113" s="4"/>
      <c r="P113" s="7"/>
      <c r="Q113" s="4"/>
      <c r="R113" s="2"/>
      <c r="S113" s="2"/>
      <c r="T113" s="2"/>
      <c r="U113" s="3"/>
      <c r="V113" s="2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</row>
    <row r="114" spans="3:78" s="1" customFormat="1" ht="17.25" customHeight="1" x14ac:dyDescent="0.4">
      <c r="C114" s="2"/>
      <c r="D114" s="141"/>
      <c r="E114" s="141"/>
      <c r="F114" s="4"/>
      <c r="G114" s="4"/>
      <c r="H114" s="4"/>
      <c r="I114" s="2"/>
      <c r="J114" s="2"/>
      <c r="K114" s="198"/>
      <c r="L114" s="12"/>
      <c r="M114" s="12"/>
      <c r="N114" s="12"/>
      <c r="O114" s="4"/>
      <c r="P114" s="7"/>
      <c r="Q114" s="4"/>
      <c r="R114" s="2"/>
      <c r="S114" s="2"/>
      <c r="T114" s="2"/>
      <c r="U114" s="3"/>
      <c r="V114" s="2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</row>
    <row r="115" spans="3:78" s="1" customFormat="1" ht="17.25" customHeight="1" x14ac:dyDescent="0.4">
      <c r="C115" s="2"/>
      <c r="D115" s="141"/>
      <c r="E115" s="141"/>
      <c r="F115" s="4"/>
      <c r="G115" s="4"/>
      <c r="H115" s="4"/>
      <c r="I115" s="2"/>
      <c r="J115" s="2"/>
      <c r="K115" s="198"/>
      <c r="L115" s="12"/>
      <c r="M115" s="12"/>
      <c r="N115" s="12"/>
      <c r="O115" s="4"/>
      <c r="P115" s="7"/>
      <c r="Q115" s="4"/>
      <c r="R115" s="2"/>
      <c r="S115" s="2"/>
      <c r="T115" s="2"/>
      <c r="U115" s="3"/>
      <c r="V115" s="2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</row>
    <row r="116" spans="3:78" s="1" customFormat="1" ht="17.25" customHeight="1" x14ac:dyDescent="0.4">
      <c r="C116" s="2"/>
      <c r="D116" s="141"/>
      <c r="E116" s="141"/>
      <c r="F116" s="4"/>
      <c r="G116" s="4"/>
      <c r="H116" s="4"/>
      <c r="I116" s="2"/>
      <c r="J116" s="2"/>
      <c r="K116" s="198"/>
      <c r="L116" s="12"/>
      <c r="M116" s="12"/>
      <c r="N116" s="12"/>
      <c r="O116" s="4"/>
      <c r="P116" s="7"/>
      <c r="Q116" s="4"/>
      <c r="R116" s="2"/>
      <c r="S116" s="2"/>
      <c r="T116" s="2"/>
      <c r="U116" s="3"/>
      <c r="V116" s="2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</row>
    <row r="117" spans="3:78" s="1" customFormat="1" ht="17.25" customHeight="1" x14ac:dyDescent="0.4">
      <c r="C117" s="2"/>
      <c r="D117" s="141"/>
      <c r="E117" s="141"/>
      <c r="F117" s="4"/>
      <c r="G117" s="4"/>
      <c r="H117" s="4"/>
      <c r="I117" s="2"/>
      <c r="J117" s="2"/>
      <c r="K117" s="198"/>
      <c r="L117" s="12"/>
      <c r="M117" s="12"/>
      <c r="N117" s="12"/>
      <c r="O117" s="4"/>
      <c r="P117" s="7"/>
      <c r="Q117" s="4"/>
      <c r="R117" s="2"/>
      <c r="S117" s="2"/>
      <c r="T117" s="2"/>
      <c r="U117" s="3"/>
      <c r="V117" s="2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</row>
  </sheetData>
  <sheetProtection formatCells="0" formatColumns="0" formatRows="0" insertColumns="0" insertRows="0" deleteColumns="0" deleteRows="0" selectLockedCells="1" sort="0" autoFilter="0"/>
  <mergeCells count="7">
    <mergeCell ref="A1:D1"/>
    <mergeCell ref="A12:A13"/>
    <mergeCell ref="F13:I13"/>
    <mergeCell ref="L13:O13"/>
    <mergeCell ref="A27:A28"/>
    <mergeCell ref="F28:I28"/>
    <mergeCell ref="L28:O28"/>
  </mergeCells>
  <phoneticPr fontId="1"/>
  <conditionalFormatting sqref="F15:I24 F30:I39">
    <cfRule type="expression" dxfId="97" priority="18">
      <formula>$D15="非特定車両で利用"</formula>
    </cfRule>
  </conditionalFormatting>
  <conditionalFormatting sqref="K15:O24">
    <cfRule type="expression" dxfId="96" priority="2">
      <formula>$J15="無"</formula>
    </cfRule>
  </conditionalFormatting>
  <conditionalFormatting sqref="K29:Q39">
    <cfRule type="expression" dxfId="95" priority="1">
      <formula>$J29="無"</formula>
    </cfRule>
  </conditionalFormatting>
  <conditionalFormatting sqref="P14:P24">
    <cfRule type="expression" dxfId="94" priority="14">
      <formula>OR($J14="有・解約は後日依頼", $J14="無")</formula>
    </cfRule>
  </conditionalFormatting>
  <conditionalFormatting sqref="Q14:Q24">
    <cfRule type="expression" dxfId="93" priority="12">
      <formula>OR($J14="有・解約は後日依頼",$J14="無", $P14&lt;&gt;"日付指定（Q列記載）")</formula>
    </cfRule>
  </conditionalFormatting>
  <conditionalFormatting sqref="R14:R24">
    <cfRule type="expression" dxfId="92" priority="5">
      <formula>$J14="無"</formula>
    </cfRule>
  </conditionalFormatting>
  <conditionalFormatting sqref="R29:S39">
    <cfRule type="expression" dxfId="91" priority="6">
      <formula>$Q29="現カードと同一でよい"</formula>
    </cfRule>
  </conditionalFormatting>
  <conditionalFormatting sqref="S14:T24">
    <cfRule type="expression" dxfId="90" priority="7">
      <formula>$R14="現カードと同一でよい"</formula>
    </cfRule>
  </conditionalFormatting>
  <conditionalFormatting sqref="T29:T39">
    <cfRule type="expression" dxfId="89" priority="8">
      <formula>$D29="非特定車両で利用"</formula>
    </cfRule>
  </conditionalFormatting>
  <conditionalFormatting sqref="U14:U24">
    <cfRule type="expression" dxfId="88" priority="21">
      <formula>AND($C14&lt;&gt;"", ISERROR(SEARCH("SS",$C14)), ISERROR(SEARCH("ふえる",$C14)))</formula>
    </cfRule>
  </conditionalFormatting>
  <conditionalFormatting sqref="V14:V24">
    <cfRule type="expression" dxfId="87" priority="3">
      <formula>ISNUMBER(SEARCH("SS",$C14))</formula>
    </cfRule>
    <cfRule type="expression" dxfId="86" priority="11">
      <formula>$C14="給油：SS（青色）"</formula>
    </cfRule>
  </conditionalFormatting>
  <dataValidations count="4">
    <dataValidation type="list" allowBlank="1" showInputMessage="1" showErrorMessage="1" sqref="E14:E24 E29:E39" xr:uid="{BB5C0035-4DD4-4FFB-91CF-E57E56586736}">
      <formula1>INDIRECT(D14)</formula1>
    </dataValidation>
    <dataValidation type="list" allowBlank="1" showInputMessage="1" showErrorMessage="1" sqref="P14:P24" xr:uid="{D7B81D24-DB1A-47D4-8941-19ED62F0D400}">
      <formula1>INDIRECT(J14)</formula1>
    </dataValidation>
    <dataValidation type="list" allowBlank="1" showInputMessage="1" showErrorMessage="1" sqref="R14:R24" xr:uid="{52DC8E40-8408-4C30-AFE9-5893431A03FA}">
      <formula1>INDIRECT(J14&amp;E14)</formula1>
    </dataValidation>
    <dataValidation type="list" allowBlank="1" showInputMessage="1" showErrorMessage="1" sqref="Q29:Q39" xr:uid="{C10B6165-6B22-4415-8D28-D9383D8112E8}">
      <formula1>INDIRECT(J29)</formula1>
    </dataValidation>
  </dataValidations>
  <hyperlinks>
    <hyperlink ref="E2" r:id="rId1" xr:uid="{63DE3A60-B957-4283-A300-93018C571526}"/>
  </hyperlinks>
  <pageMargins left="3.937007874015748E-2" right="3.937007874015748E-2" top="0.86614173228346458" bottom="0.35433070866141736" header="0.51181102362204722" footer="0.11811023622047245"/>
  <pageSetup paperSize="9" scale="33" orientation="landscape" r:id="rId2"/>
  <headerFooter>
    <oddHeader>&amp;C&amp;"Meiryo UI,標準"&amp;F</oddHeader>
  </headerFooter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94BE6EE6-0950-4754-AEEB-BE15BAE12C3B}">
          <x14:formula1>
            <xm:f>【非表示】リストシート!$C$2:$C$3</xm:f>
          </x14:formula1>
          <xm:sqref>D14:D24 D29:D39</xm:sqref>
        </x14:dataValidation>
        <x14:dataValidation type="list" allowBlank="1" showInputMessage="1" showErrorMessage="1" xr:uid="{7C7A2BBB-587D-40B1-8409-119ACCA90FA4}">
          <x14:formula1>
            <xm:f>【非表示】リストシート!$P$2:$P$4</xm:f>
          </x14:formula1>
          <xm:sqref>V14:V24</xm:sqref>
        </x14:dataValidation>
        <x14:dataValidation type="list" allowBlank="1" showInputMessage="1" showErrorMessage="1" xr:uid="{2E41DE41-A23C-4D7C-B6EE-BBE5279AD7C4}">
          <x14:formula1>
            <xm:f>【非表示】リストシート!$H$2:$H$4</xm:f>
          </x14:formula1>
          <xm:sqref>J14:J24</xm:sqref>
        </x14:dataValidation>
        <x14:dataValidation type="list" allowBlank="1" showInputMessage="1" showErrorMessage="1" xr:uid="{CC19B1BB-16DE-4C56-9C59-2CD61A500BDD}">
          <x14:formula1>
            <xm:f>【非表示】リストシート!$B$2:$B$6</xm:f>
          </x14:formula1>
          <xm:sqref>C14:C24</xm:sqref>
        </x14:dataValidation>
        <x14:dataValidation type="list" allowBlank="1" showInputMessage="1" showErrorMessage="1" xr:uid="{2E1AB77E-077D-4FB3-96AC-71D8B140D799}">
          <x14:formula1>
            <xm:f>【非表示】リストシート!$B$12:$B$13</xm:f>
          </x14:formula1>
          <xm:sqref>C29:C39</xm:sqref>
        </x14:dataValidation>
        <x14:dataValidation type="list" allowBlank="1" showInputMessage="1" showErrorMessage="1" xr:uid="{F2472080-B7C2-4F4D-A03E-47E7B536B9D0}">
          <x14:formula1>
            <xm:f>【非表示】リストシート!$C$12:$C$13</xm:f>
          </x14:formula1>
          <xm:sqref>J29:J39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BFCFE-3AC2-446A-A982-5CDC3231226F}">
  <sheetPr>
    <tabColor theme="4" tint="0.79998168889431442"/>
    <pageSetUpPr fitToPage="1"/>
  </sheetPr>
  <dimension ref="A1:BQ117"/>
  <sheetViews>
    <sheetView showGridLines="0" zoomScale="80" zoomScaleNormal="80" zoomScaleSheetLayoutView="70" workbookViewId="0">
      <pane xSplit="8" topLeftCell="I1" activePane="topRight" state="frozen"/>
      <selection pane="topRight" activeCell="C4" sqref="C4"/>
    </sheetView>
  </sheetViews>
  <sheetFormatPr defaultRowHeight="15.75" x14ac:dyDescent="0.4"/>
  <cols>
    <col min="1" max="1" width="6.25" style="1" customWidth="1"/>
    <col min="2" max="2" width="14.625" style="1" customWidth="1"/>
    <col min="3" max="3" width="17.5" style="2" customWidth="1"/>
    <col min="4" max="4" width="11.625" style="141" customWidth="1"/>
    <col min="5" max="5" width="7.875" style="4" customWidth="1"/>
    <col min="6" max="6" width="6.125" style="4" customWidth="1"/>
    <col min="7" max="7" width="7.625" style="4" customWidth="1"/>
    <col min="8" max="8" width="21.75" style="2" customWidth="1"/>
    <col min="9" max="9" width="12" style="3" customWidth="1"/>
    <col min="10" max="10" width="14.375" style="4" customWidth="1"/>
    <col min="11" max="11" width="18.25" style="2" customWidth="1"/>
    <col min="12" max="12" width="16.875" style="2" customWidth="1"/>
    <col min="13" max="13" width="17.875" style="2" customWidth="1"/>
    <col min="14" max="14" width="27.5" style="3" customWidth="1"/>
    <col min="15" max="15" width="29.875" style="4" customWidth="1"/>
    <col min="16" max="67" width="4" style="4" customWidth="1"/>
    <col min="68" max="16384" width="9" style="4"/>
  </cols>
  <sheetData>
    <row r="1" spans="1:22" ht="48.75" customHeight="1" x14ac:dyDescent="0.25">
      <c r="A1" s="518" t="s">
        <v>98</v>
      </c>
      <c r="B1" s="518"/>
      <c r="C1" s="518"/>
      <c r="D1" s="518"/>
      <c r="E1" s="170" t="s">
        <v>90</v>
      </c>
      <c r="G1" s="87"/>
      <c r="H1" s="44"/>
      <c r="I1" s="2"/>
      <c r="J1" s="3"/>
      <c r="K1" s="53"/>
      <c r="N1" s="9"/>
      <c r="O1" s="14"/>
      <c r="P1" s="12"/>
      <c r="Q1" s="14"/>
      <c r="R1" s="14"/>
      <c r="U1" s="10"/>
      <c r="V1" s="10"/>
    </row>
    <row r="2" spans="1:22" ht="21.75" customHeight="1" x14ac:dyDescent="0.4">
      <c r="A2" s="95"/>
      <c r="B2" s="95"/>
      <c r="C2" s="95"/>
      <c r="E2" s="171" t="s">
        <v>0</v>
      </c>
      <c r="F2" s="2"/>
      <c r="H2" s="10"/>
      <c r="I2" s="14"/>
      <c r="J2" s="3"/>
      <c r="N2" s="9"/>
      <c r="O2" s="14"/>
      <c r="P2" s="12"/>
      <c r="Q2" s="14"/>
      <c r="R2" s="14"/>
      <c r="U2" s="10"/>
      <c r="V2" s="10"/>
    </row>
    <row r="3" spans="1:22" ht="24" customHeight="1" x14ac:dyDescent="0.4">
      <c r="A3" s="95"/>
      <c r="B3" s="44" t="s">
        <v>26</v>
      </c>
      <c r="C3" s="7"/>
      <c r="D3" s="2"/>
      <c r="F3" s="2"/>
      <c r="I3" s="2"/>
      <c r="J3" s="3"/>
      <c r="N3" s="9"/>
      <c r="O3" s="14"/>
      <c r="P3" s="12"/>
      <c r="Q3" s="14"/>
      <c r="R3" s="14"/>
      <c r="U3" s="10"/>
      <c r="V3" s="10"/>
    </row>
    <row r="4" spans="1:22" ht="24" customHeight="1" x14ac:dyDescent="0.4">
      <c r="A4" s="95"/>
      <c r="B4" s="66" t="s">
        <v>15</v>
      </c>
      <c r="C4" s="28"/>
      <c r="D4" s="29"/>
      <c r="E4" s="21"/>
      <c r="F4" s="29"/>
      <c r="G4" s="18"/>
      <c r="H4" s="4"/>
      <c r="I4" s="2"/>
      <c r="J4" s="44" t="s">
        <v>25</v>
      </c>
      <c r="K4" s="3"/>
      <c r="L4" s="3"/>
      <c r="N4" s="4"/>
      <c r="O4" s="14"/>
      <c r="P4" s="12"/>
      <c r="Q4" s="14"/>
      <c r="R4" s="14"/>
      <c r="U4" s="10"/>
      <c r="V4" s="10"/>
    </row>
    <row r="5" spans="1:22" ht="24" customHeight="1" x14ac:dyDescent="0.4">
      <c r="A5" s="95"/>
      <c r="B5" s="67" t="s">
        <v>16</v>
      </c>
      <c r="C5" s="199"/>
      <c r="D5" s="31"/>
      <c r="E5" s="32"/>
      <c r="F5" s="31"/>
      <c r="G5" s="6"/>
      <c r="H5" s="4"/>
      <c r="I5" s="86"/>
      <c r="J5" s="44" t="s">
        <v>268</v>
      </c>
      <c r="K5" s="3"/>
      <c r="L5" s="3"/>
      <c r="N5" s="4"/>
      <c r="O5" s="14"/>
      <c r="P5" s="12"/>
      <c r="Q5" s="14"/>
      <c r="R5" s="14"/>
      <c r="U5" s="10"/>
      <c r="V5" s="10"/>
    </row>
    <row r="6" spans="1:22" ht="24" customHeight="1" x14ac:dyDescent="0.4">
      <c r="A6" s="95"/>
      <c r="B6" s="202"/>
      <c r="C6" s="202"/>
      <c r="D6" s="202"/>
      <c r="E6" s="202"/>
      <c r="F6" s="202"/>
      <c r="G6" s="202"/>
      <c r="H6" s="4"/>
      <c r="I6" s="86"/>
      <c r="J6" s="44" t="s">
        <v>236</v>
      </c>
      <c r="K6" s="3"/>
      <c r="L6" s="3"/>
      <c r="M6" s="12"/>
      <c r="N6" s="12"/>
      <c r="O6" s="14"/>
      <c r="P6" s="12"/>
      <c r="Q6" s="14"/>
      <c r="R6" s="14"/>
      <c r="U6" s="10"/>
      <c r="V6" s="10"/>
    </row>
    <row r="7" spans="1:22" ht="24" customHeight="1" x14ac:dyDescent="0.4">
      <c r="A7" s="95"/>
      <c r="B7" s="200" t="s">
        <v>76</v>
      </c>
      <c r="C7" s="201"/>
      <c r="D7" s="165"/>
      <c r="E7" s="62"/>
      <c r="F7" s="165"/>
      <c r="G7" s="62"/>
      <c r="H7" s="4"/>
      <c r="I7" s="86"/>
      <c r="J7" s="44" t="s">
        <v>120</v>
      </c>
      <c r="K7" s="3"/>
      <c r="L7" s="3"/>
      <c r="N7" s="9"/>
      <c r="O7" s="14"/>
      <c r="P7" s="12"/>
      <c r="Q7" s="14"/>
      <c r="R7" s="14"/>
      <c r="U7" s="10"/>
      <c r="V7" s="10"/>
    </row>
    <row r="8" spans="1:22" s="12" customFormat="1" ht="23.25" customHeight="1" x14ac:dyDescent="0.4">
      <c r="A8" s="48"/>
      <c r="B8" s="68" t="s">
        <v>27</v>
      </c>
      <c r="C8" s="85"/>
      <c r="D8" s="52"/>
      <c r="E8" s="43"/>
      <c r="F8" s="52"/>
      <c r="G8" s="63"/>
      <c r="I8" s="86"/>
      <c r="J8" s="88" t="s">
        <v>121</v>
      </c>
      <c r="K8" s="3"/>
      <c r="L8" s="3"/>
      <c r="N8" s="9"/>
      <c r="O8" s="49"/>
      <c r="Q8" s="49"/>
      <c r="R8" s="49"/>
      <c r="U8" s="15"/>
      <c r="V8" s="15"/>
    </row>
    <row r="9" spans="1:22" ht="24" customHeight="1" x14ac:dyDescent="0.4">
      <c r="A9" s="95"/>
      <c r="B9" s="45"/>
      <c r="C9" s="45"/>
      <c r="D9" s="45"/>
      <c r="E9" s="45"/>
      <c r="F9" s="45"/>
      <c r="G9" s="45"/>
      <c r="H9" s="4"/>
      <c r="I9" s="86"/>
      <c r="J9" s="44" t="s">
        <v>122</v>
      </c>
      <c r="K9" s="3"/>
      <c r="N9" s="4"/>
      <c r="O9" s="14"/>
      <c r="P9" s="12"/>
      <c r="Q9" s="14"/>
      <c r="R9" s="14"/>
      <c r="U9" s="10"/>
      <c r="V9" s="10"/>
    </row>
    <row r="10" spans="1:22" ht="18.75" customHeight="1" x14ac:dyDescent="0.4">
      <c r="A10" s="95"/>
      <c r="B10" s="45"/>
      <c r="C10" s="7"/>
      <c r="D10" s="47"/>
      <c r="E10" s="12"/>
      <c r="F10" s="12"/>
      <c r="G10" s="59"/>
      <c r="H10" s="44"/>
      <c r="I10" s="172"/>
      <c r="J10" s="12"/>
      <c r="K10" s="14"/>
      <c r="L10" s="14"/>
      <c r="M10" s="4"/>
      <c r="N10" s="4"/>
      <c r="O10" s="10"/>
    </row>
    <row r="11" spans="1:22" ht="18" customHeight="1" x14ac:dyDescent="0.4">
      <c r="A11" s="23" t="s">
        <v>261</v>
      </c>
      <c r="B11" s="50"/>
      <c r="C11" s="51"/>
      <c r="D11" s="165" t="s">
        <v>263</v>
      </c>
      <c r="E11" s="165"/>
      <c r="F11" s="52"/>
      <c r="G11" s="52"/>
      <c r="H11" s="52"/>
      <c r="I11" s="165" t="s">
        <v>267</v>
      </c>
      <c r="J11" s="12"/>
      <c r="K11" s="12"/>
      <c r="L11" s="12"/>
      <c r="M11" s="12"/>
      <c r="N11" s="4"/>
    </row>
    <row r="12" spans="1:22" ht="18.75" customHeight="1" x14ac:dyDescent="0.4">
      <c r="A12" s="519" t="s">
        <v>1</v>
      </c>
      <c r="B12" s="530" t="s">
        <v>2</v>
      </c>
      <c r="C12" s="413" t="s">
        <v>265</v>
      </c>
      <c r="D12" s="57"/>
      <c r="E12" s="57"/>
      <c r="F12" s="57"/>
      <c r="G12" s="57"/>
      <c r="H12" s="173"/>
      <c r="I12" s="408" t="s">
        <v>266</v>
      </c>
      <c r="J12" s="54"/>
      <c r="K12" s="54"/>
      <c r="L12" s="54"/>
      <c r="M12" s="54"/>
      <c r="N12" s="54"/>
      <c r="O12" s="409"/>
      <c r="S12" s="10"/>
      <c r="T12" s="8"/>
      <c r="U12" s="3"/>
    </row>
    <row r="13" spans="1:22" s="1" customFormat="1" ht="46.5" customHeight="1" x14ac:dyDescent="0.4">
      <c r="A13" s="520"/>
      <c r="B13" s="531"/>
      <c r="C13" s="158" t="s">
        <v>93</v>
      </c>
      <c r="D13" s="529" t="s">
        <v>3</v>
      </c>
      <c r="E13" s="522"/>
      <c r="F13" s="522"/>
      <c r="G13" s="523"/>
      <c r="H13" s="181" t="s">
        <v>11</v>
      </c>
      <c r="I13" s="414" t="s">
        <v>264</v>
      </c>
      <c r="J13" s="410" t="s">
        <v>13</v>
      </c>
      <c r="K13" s="410" t="s">
        <v>12</v>
      </c>
      <c r="L13" s="161" t="s">
        <v>6</v>
      </c>
      <c r="M13" s="163" t="s">
        <v>95</v>
      </c>
      <c r="N13" s="527" t="s">
        <v>96</v>
      </c>
      <c r="O13" s="528"/>
    </row>
    <row r="14" spans="1:22" s="34" customFormat="1" ht="20.100000000000001" customHeight="1" x14ac:dyDescent="0.4">
      <c r="A14" s="78" t="s">
        <v>17</v>
      </c>
      <c r="B14" s="79">
        <v>46143</v>
      </c>
      <c r="C14" s="83" t="s">
        <v>68</v>
      </c>
      <c r="D14" s="75" t="s">
        <v>5</v>
      </c>
      <c r="E14" s="75">
        <v>500</v>
      </c>
      <c r="F14" s="75" t="s">
        <v>260</v>
      </c>
      <c r="G14" s="100">
        <v>9999</v>
      </c>
      <c r="H14" s="174" t="s">
        <v>94</v>
      </c>
      <c r="I14" s="162">
        <v>46143</v>
      </c>
      <c r="J14" s="77" t="s">
        <v>272</v>
      </c>
      <c r="K14" s="80" t="s">
        <v>20</v>
      </c>
      <c r="L14" s="77" t="s">
        <v>272</v>
      </c>
      <c r="M14" s="155"/>
      <c r="N14" s="155"/>
      <c r="O14" s="190"/>
    </row>
    <row r="15" spans="1:22" s="46" customFormat="1" ht="20.100000000000001" customHeight="1" x14ac:dyDescent="0.4">
      <c r="A15" s="108">
        <v>1</v>
      </c>
      <c r="B15" s="109"/>
      <c r="C15" s="110"/>
      <c r="D15" s="112"/>
      <c r="E15" s="112"/>
      <c r="F15" s="112"/>
      <c r="G15" s="113"/>
      <c r="H15" s="175"/>
      <c r="I15" s="116"/>
      <c r="J15" s="37"/>
      <c r="K15" s="110"/>
      <c r="L15" s="117"/>
      <c r="M15" s="187"/>
      <c r="N15" s="187"/>
      <c r="O15" s="191"/>
    </row>
    <row r="16" spans="1:22" s="46" customFormat="1" ht="20.100000000000001" customHeight="1" x14ac:dyDescent="0.4">
      <c r="A16" s="108">
        <v>2</v>
      </c>
      <c r="B16" s="109"/>
      <c r="C16" s="118"/>
      <c r="D16" s="119"/>
      <c r="E16" s="119"/>
      <c r="F16" s="119"/>
      <c r="G16" s="120"/>
      <c r="H16" s="176"/>
      <c r="I16" s="122"/>
      <c r="J16" s="38"/>
      <c r="K16" s="118"/>
      <c r="L16" s="123"/>
      <c r="M16" s="188"/>
      <c r="N16" s="188"/>
      <c r="O16" s="191"/>
    </row>
    <row r="17" spans="1:69" s="46" customFormat="1" ht="20.100000000000001" customHeight="1" x14ac:dyDescent="0.4">
      <c r="A17" s="108">
        <v>3</v>
      </c>
      <c r="B17" s="109"/>
      <c r="C17" s="118"/>
      <c r="D17" s="119"/>
      <c r="E17" s="119"/>
      <c r="F17" s="119"/>
      <c r="G17" s="120"/>
      <c r="H17" s="176"/>
      <c r="I17" s="124"/>
      <c r="J17" s="38"/>
      <c r="K17" s="118"/>
      <c r="L17" s="123"/>
      <c r="M17" s="188"/>
      <c r="N17" s="188"/>
      <c r="O17" s="191"/>
      <c r="P17" s="47"/>
      <c r="Q17" s="47"/>
      <c r="R17" s="47"/>
      <c r="S17" s="125"/>
      <c r="T17" s="126"/>
      <c r="U17" s="127"/>
      <c r="V17" s="47"/>
    </row>
    <row r="18" spans="1:69" s="46" customFormat="1" ht="20.100000000000001" customHeight="1" x14ac:dyDescent="0.4">
      <c r="A18" s="108">
        <v>4</v>
      </c>
      <c r="B18" s="122"/>
      <c r="C18" s="118"/>
      <c r="D18" s="119"/>
      <c r="E18" s="119"/>
      <c r="F18" s="119"/>
      <c r="G18" s="120"/>
      <c r="H18" s="176"/>
      <c r="I18" s="122"/>
      <c r="J18" s="38"/>
      <c r="K18" s="118"/>
      <c r="L18" s="123"/>
      <c r="M18" s="188"/>
      <c r="N18" s="188"/>
      <c r="O18" s="191"/>
      <c r="P18" s="47"/>
      <c r="Q18" s="47"/>
      <c r="R18" s="47"/>
      <c r="S18" s="47"/>
      <c r="T18" s="47"/>
      <c r="U18" s="47"/>
      <c r="V18" s="47"/>
    </row>
    <row r="19" spans="1:69" s="46" customFormat="1" ht="20.100000000000001" customHeight="1" x14ac:dyDescent="0.4">
      <c r="A19" s="108">
        <v>5</v>
      </c>
      <c r="B19" s="116"/>
      <c r="C19" s="118"/>
      <c r="D19" s="119"/>
      <c r="E19" s="119"/>
      <c r="F19" s="119"/>
      <c r="G19" s="120"/>
      <c r="H19" s="176"/>
      <c r="I19" s="122"/>
      <c r="J19" s="38"/>
      <c r="K19" s="118"/>
      <c r="L19" s="123"/>
      <c r="M19" s="188"/>
      <c r="N19" s="188"/>
      <c r="O19" s="191"/>
      <c r="P19" s="47"/>
      <c r="Q19" s="47"/>
      <c r="R19" s="47"/>
      <c r="S19" s="125"/>
      <c r="T19" s="126"/>
      <c r="U19" s="127"/>
      <c r="V19" s="47"/>
    </row>
    <row r="20" spans="1:69" s="46" customFormat="1" ht="20.100000000000001" customHeight="1" x14ac:dyDescent="0.4">
      <c r="A20" s="108">
        <v>6</v>
      </c>
      <c r="B20" s="109"/>
      <c r="C20" s="110"/>
      <c r="D20" s="112"/>
      <c r="E20" s="112"/>
      <c r="F20" s="112"/>
      <c r="G20" s="113"/>
      <c r="H20" s="175"/>
      <c r="I20" s="116"/>
      <c r="J20" s="37"/>
      <c r="K20" s="110"/>
      <c r="L20" s="117"/>
      <c r="M20" s="187"/>
      <c r="N20" s="187"/>
      <c r="O20" s="191"/>
    </row>
    <row r="21" spans="1:69" s="46" customFormat="1" ht="20.100000000000001" customHeight="1" x14ac:dyDescent="0.4">
      <c r="A21" s="108">
        <v>7</v>
      </c>
      <c r="B21" s="109"/>
      <c r="C21" s="118"/>
      <c r="D21" s="119"/>
      <c r="E21" s="119"/>
      <c r="F21" s="119"/>
      <c r="G21" s="120"/>
      <c r="H21" s="176"/>
      <c r="I21" s="122"/>
      <c r="J21" s="38"/>
      <c r="K21" s="118"/>
      <c r="L21" s="123"/>
      <c r="M21" s="188"/>
      <c r="N21" s="188"/>
      <c r="O21" s="191"/>
    </row>
    <row r="22" spans="1:69" s="46" customFormat="1" ht="20.100000000000001" customHeight="1" x14ac:dyDescent="0.4">
      <c r="A22" s="108">
        <v>8</v>
      </c>
      <c r="B22" s="109"/>
      <c r="C22" s="118"/>
      <c r="D22" s="119"/>
      <c r="E22" s="119"/>
      <c r="F22" s="119"/>
      <c r="G22" s="120"/>
      <c r="H22" s="176"/>
      <c r="I22" s="122"/>
      <c r="J22" s="38"/>
      <c r="K22" s="118"/>
      <c r="L22" s="123"/>
      <c r="M22" s="188"/>
      <c r="N22" s="188"/>
      <c r="O22" s="191"/>
      <c r="P22" s="47"/>
      <c r="Q22" s="47"/>
      <c r="R22" s="47"/>
      <c r="S22" s="125"/>
      <c r="T22" s="126"/>
      <c r="U22" s="127"/>
      <c r="V22" s="47"/>
    </row>
    <row r="23" spans="1:69" s="46" customFormat="1" ht="20.100000000000001" customHeight="1" x14ac:dyDescent="0.4">
      <c r="A23" s="108">
        <v>9</v>
      </c>
      <c r="B23" s="109"/>
      <c r="C23" s="118"/>
      <c r="D23" s="119"/>
      <c r="E23" s="119"/>
      <c r="F23" s="119"/>
      <c r="G23" s="120"/>
      <c r="H23" s="176"/>
      <c r="I23" s="122"/>
      <c r="J23" s="38"/>
      <c r="K23" s="118"/>
      <c r="L23" s="123"/>
      <c r="M23" s="188"/>
      <c r="N23" s="188"/>
      <c r="O23" s="191"/>
      <c r="P23" s="47"/>
      <c r="Q23" s="47"/>
      <c r="R23" s="47"/>
      <c r="S23" s="47"/>
      <c r="T23" s="47"/>
      <c r="U23" s="47"/>
      <c r="V23" s="47"/>
    </row>
    <row r="24" spans="1:69" s="46" customFormat="1" ht="20.100000000000001" customHeight="1" x14ac:dyDescent="0.4">
      <c r="A24" s="128">
        <v>10</v>
      </c>
      <c r="B24" s="129"/>
      <c r="C24" s="130"/>
      <c r="D24" s="132"/>
      <c r="E24" s="132"/>
      <c r="F24" s="132"/>
      <c r="G24" s="133"/>
      <c r="H24" s="177"/>
      <c r="I24" s="129"/>
      <c r="J24" s="136"/>
      <c r="K24" s="130"/>
      <c r="L24" s="137"/>
      <c r="M24" s="189"/>
      <c r="N24" s="189"/>
      <c r="O24" s="192"/>
      <c r="P24" s="47"/>
      <c r="Q24" s="47"/>
      <c r="R24" s="47"/>
      <c r="S24" s="125"/>
      <c r="T24" s="126"/>
      <c r="U24" s="127"/>
      <c r="V24" s="47"/>
    </row>
    <row r="25" spans="1:69" ht="20.100000000000001" customHeight="1" x14ac:dyDescent="0.4">
      <c r="A25" s="69"/>
      <c r="D25" s="12"/>
      <c r="E25" s="12"/>
      <c r="F25" s="12"/>
      <c r="H25" s="178"/>
      <c r="I25" s="4"/>
      <c r="J25" s="22"/>
      <c r="K25" s="22"/>
      <c r="L25" s="22"/>
      <c r="M25" s="4"/>
      <c r="N25" s="2"/>
      <c r="O25" s="12"/>
      <c r="P25" s="12"/>
      <c r="Q25" s="12"/>
      <c r="R25" s="15"/>
      <c r="S25" s="16"/>
      <c r="T25" s="17"/>
      <c r="U25" s="12"/>
    </row>
    <row r="26" spans="1:69" ht="17.25" customHeight="1" x14ac:dyDescent="0.4">
      <c r="A26" s="23" t="s">
        <v>262</v>
      </c>
      <c r="B26" s="23"/>
      <c r="C26" s="7"/>
      <c r="D26" s="165" t="s">
        <v>263</v>
      </c>
      <c r="F26" s="2"/>
      <c r="H26" s="178"/>
      <c r="I26" s="165" t="s">
        <v>267</v>
      </c>
      <c r="J26" s="2"/>
      <c r="L26" s="4"/>
      <c r="M26" s="4"/>
      <c r="N26" s="4"/>
      <c r="O26" s="12"/>
      <c r="P26" s="12"/>
      <c r="Q26" s="12"/>
      <c r="R26" s="15"/>
      <c r="S26" s="16"/>
      <c r="T26" s="17"/>
      <c r="U26" s="12"/>
    </row>
    <row r="27" spans="1:69" s="1" customFormat="1" ht="17.25" customHeight="1" x14ac:dyDescent="0.4">
      <c r="A27" s="519" t="s">
        <v>1</v>
      </c>
      <c r="B27" s="530" t="s">
        <v>2</v>
      </c>
      <c r="C27" s="413" t="s">
        <v>265</v>
      </c>
      <c r="D27" s="57"/>
      <c r="E27" s="57"/>
      <c r="F27" s="57"/>
      <c r="G27" s="57"/>
      <c r="H27" s="173"/>
      <c r="I27" s="408" t="s">
        <v>266</v>
      </c>
      <c r="J27" s="54"/>
      <c r="K27" s="54"/>
      <c r="L27" s="54"/>
      <c r="M27" s="54"/>
      <c r="N27" s="54"/>
      <c r="O27" s="411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</row>
    <row r="28" spans="1:69" s="1" customFormat="1" ht="46.5" customHeight="1" x14ac:dyDescent="0.4">
      <c r="A28" s="520"/>
      <c r="B28" s="531"/>
      <c r="C28" s="158" t="s">
        <v>10</v>
      </c>
      <c r="D28" s="529" t="s">
        <v>3</v>
      </c>
      <c r="E28" s="522"/>
      <c r="F28" s="522"/>
      <c r="G28" s="523"/>
      <c r="H28" s="181" t="s">
        <v>11</v>
      </c>
      <c r="I28" s="414" t="s">
        <v>264</v>
      </c>
      <c r="J28" s="410" t="s">
        <v>13</v>
      </c>
      <c r="K28" s="410" t="s">
        <v>12</v>
      </c>
      <c r="L28" s="161" t="s">
        <v>6</v>
      </c>
      <c r="M28" s="161" t="s">
        <v>106</v>
      </c>
      <c r="N28" s="161" t="s">
        <v>100</v>
      </c>
      <c r="O28" s="412" t="s">
        <v>97</v>
      </c>
    </row>
    <row r="29" spans="1:69" s="1" customFormat="1" ht="17.25" customHeight="1" x14ac:dyDescent="0.4">
      <c r="A29" s="78" t="s">
        <v>17</v>
      </c>
      <c r="B29" s="79">
        <v>46143</v>
      </c>
      <c r="C29" s="84" t="s">
        <v>57</v>
      </c>
      <c r="D29" s="75" t="s">
        <v>5</v>
      </c>
      <c r="E29" s="75">
        <v>500</v>
      </c>
      <c r="F29" s="75" t="s">
        <v>269</v>
      </c>
      <c r="G29" s="75">
        <v>8888</v>
      </c>
      <c r="H29" s="82" t="s">
        <v>295</v>
      </c>
      <c r="I29" s="162">
        <v>46143</v>
      </c>
      <c r="J29" s="77" t="s">
        <v>271</v>
      </c>
      <c r="K29" s="80"/>
      <c r="L29" s="80"/>
      <c r="M29" s="80" t="s">
        <v>270</v>
      </c>
      <c r="N29" s="174" t="s">
        <v>22</v>
      </c>
      <c r="O29" s="18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</row>
    <row r="30" spans="1:69" s="1" customFormat="1" ht="17.25" customHeight="1" x14ac:dyDescent="0.4">
      <c r="A30" s="24">
        <v>1</v>
      </c>
      <c r="B30" s="91"/>
      <c r="C30" s="26"/>
      <c r="D30" s="25"/>
      <c r="E30" s="25"/>
      <c r="F30" s="25"/>
      <c r="G30" s="25"/>
      <c r="H30" s="179"/>
      <c r="I30" s="167"/>
      <c r="J30" s="38"/>
      <c r="K30" s="39"/>
      <c r="L30" s="65"/>
      <c r="M30" s="182"/>
      <c r="N30" s="182"/>
      <c r="O30" s="185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</row>
    <row r="31" spans="1:69" s="1" customFormat="1" ht="17.25" customHeight="1" x14ac:dyDescent="0.4">
      <c r="A31" s="5">
        <v>2</v>
      </c>
      <c r="B31" s="91"/>
      <c r="C31" s="26"/>
      <c r="D31" s="20"/>
      <c r="E31" s="20"/>
      <c r="F31" s="20"/>
      <c r="G31" s="20"/>
      <c r="H31" s="179"/>
      <c r="I31" s="167"/>
      <c r="J31" s="38"/>
      <c r="K31" s="39"/>
      <c r="L31" s="65"/>
      <c r="M31" s="182"/>
      <c r="N31" s="182"/>
      <c r="O31" s="185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</row>
    <row r="32" spans="1:69" s="1" customFormat="1" ht="17.25" customHeight="1" x14ac:dyDescent="0.4">
      <c r="A32" s="5">
        <v>3</v>
      </c>
      <c r="B32" s="91"/>
      <c r="C32" s="26"/>
      <c r="D32" s="20"/>
      <c r="E32" s="20"/>
      <c r="F32" s="20"/>
      <c r="G32" s="20"/>
      <c r="H32" s="179"/>
      <c r="I32" s="167"/>
      <c r="J32" s="38"/>
      <c r="K32" s="39"/>
      <c r="L32" s="65"/>
      <c r="M32" s="182"/>
      <c r="N32" s="182"/>
      <c r="O32" s="185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</row>
    <row r="33" spans="1:69" s="1" customFormat="1" ht="17.25" customHeight="1" x14ac:dyDescent="0.4">
      <c r="A33" s="5">
        <v>4</v>
      </c>
      <c r="B33" s="27"/>
      <c r="C33" s="103"/>
      <c r="D33" s="20"/>
      <c r="E33" s="20"/>
      <c r="F33" s="20"/>
      <c r="G33" s="20"/>
      <c r="H33" s="179"/>
      <c r="I33" s="167"/>
      <c r="J33" s="38"/>
      <c r="K33" s="39"/>
      <c r="L33" s="65"/>
      <c r="M33" s="182"/>
      <c r="N33" s="182"/>
      <c r="O33" s="185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</row>
    <row r="34" spans="1:69" s="1" customFormat="1" ht="17.25" customHeight="1" x14ac:dyDescent="0.4">
      <c r="A34" s="5">
        <v>5</v>
      </c>
      <c r="B34" s="27"/>
      <c r="C34" s="103"/>
      <c r="D34" s="20"/>
      <c r="E34" s="20"/>
      <c r="F34" s="20"/>
      <c r="G34" s="20"/>
      <c r="H34" s="179"/>
      <c r="I34" s="167"/>
      <c r="J34" s="38"/>
      <c r="K34" s="39"/>
      <c r="L34" s="65"/>
      <c r="M34" s="182"/>
      <c r="N34" s="182"/>
      <c r="O34" s="185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</row>
    <row r="35" spans="1:69" s="1" customFormat="1" ht="17.25" customHeight="1" x14ac:dyDescent="0.4">
      <c r="A35" s="24">
        <v>6</v>
      </c>
      <c r="B35" s="27"/>
      <c r="C35" s="103"/>
      <c r="D35" s="25"/>
      <c r="E35" s="25"/>
      <c r="F35" s="25"/>
      <c r="G35" s="25"/>
      <c r="H35" s="179"/>
      <c r="I35" s="167"/>
      <c r="J35" s="38"/>
      <c r="K35" s="39"/>
      <c r="L35" s="65"/>
      <c r="M35" s="182"/>
      <c r="N35" s="182"/>
      <c r="O35" s="185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</row>
    <row r="36" spans="1:69" s="1" customFormat="1" ht="17.25" customHeight="1" x14ac:dyDescent="0.4">
      <c r="A36" s="5">
        <v>7</v>
      </c>
      <c r="B36" s="27"/>
      <c r="C36" s="103"/>
      <c r="D36" s="20"/>
      <c r="E36" s="20"/>
      <c r="F36" s="20"/>
      <c r="G36" s="20"/>
      <c r="H36" s="179"/>
      <c r="I36" s="167"/>
      <c r="J36" s="38"/>
      <c r="K36" s="39"/>
      <c r="L36" s="65"/>
      <c r="M36" s="182"/>
      <c r="N36" s="182"/>
      <c r="O36" s="185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</row>
    <row r="37" spans="1:69" s="1" customFormat="1" ht="17.25" customHeight="1" x14ac:dyDescent="0.4">
      <c r="A37" s="5">
        <v>8</v>
      </c>
      <c r="B37" s="27"/>
      <c r="C37" s="103"/>
      <c r="D37" s="20"/>
      <c r="E37" s="20"/>
      <c r="F37" s="20"/>
      <c r="G37" s="20"/>
      <c r="H37" s="179"/>
      <c r="I37" s="167"/>
      <c r="J37" s="38"/>
      <c r="K37" s="39"/>
      <c r="L37" s="65"/>
      <c r="M37" s="182"/>
      <c r="N37" s="182"/>
      <c r="O37" s="185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</row>
    <row r="38" spans="1:69" s="1" customFormat="1" ht="17.25" customHeight="1" x14ac:dyDescent="0.4">
      <c r="A38" s="5">
        <v>9</v>
      </c>
      <c r="B38" s="27"/>
      <c r="C38" s="103"/>
      <c r="D38" s="20"/>
      <c r="E38" s="20"/>
      <c r="F38" s="20"/>
      <c r="G38" s="20"/>
      <c r="H38" s="179"/>
      <c r="I38" s="167"/>
      <c r="J38" s="38"/>
      <c r="K38" s="39"/>
      <c r="L38" s="65"/>
      <c r="M38" s="182"/>
      <c r="N38" s="182"/>
      <c r="O38" s="185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</row>
    <row r="39" spans="1:69" s="1" customFormat="1" ht="17.25" customHeight="1" x14ac:dyDescent="0.4">
      <c r="A39" s="19">
        <v>10</v>
      </c>
      <c r="B39" s="11"/>
      <c r="C39" s="104"/>
      <c r="D39" s="13"/>
      <c r="E39" s="13"/>
      <c r="F39" s="13"/>
      <c r="G39" s="13"/>
      <c r="H39" s="180"/>
      <c r="I39" s="168"/>
      <c r="J39" s="136"/>
      <c r="K39" s="153"/>
      <c r="L39" s="154"/>
      <c r="M39" s="183"/>
      <c r="N39" s="183"/>
      <c r="O39" s="186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</row>
    <row r="40" spans="1:69" s="1" customFormat="1" ht="17.25" customHeight="1" x14ac:dyDescent="0.4">
      <c r="C40" s="2"/>
      <c r="D40" s="141"/>
      <c r="E40" s="4"/>
      <c r="F40" s="4"/>
      <c r="G40" s="4"/>
      <c r="H40" s="2"/>
      <c r="I40" s="3"/>
      <c r="J40" s="4"/>
      <c r="K40" s="2"/>
      <c r="L40" s="2"/>
      <c r="M40" s="2"/>
      <c r="N40" s="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</row>
    <row r="41" spans="1:69" s="1" customFormat="1" ht="17.25" customHeight="1" x14ac:dyDescent="0.4">
      <c r="C41" s="2"/>
      <c r="D41" s="141"/>
      <c r="E41" s="4"/>
      <c r="F41" s="4"/>
      <c r="G41" s="4"/>
      <c r="H41" s="2"/>
      <c r="I41" s="3"/>
      <c r="J41" s="4"/>
      <c r="K41" s="2"/>
      <c r="L41" s="2"/>
      <c r="M41" s="2"/>
      <c r="N41" s="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</row>
    <row r="42" spans="1:69" s="1" customFormat="1" ht="17.25" customHeight="1" x14ac:dyDescent="0.4">
      <c r="C42" s="2"/>
      <c r="D42" s="141"/>
      <c r="E42" s="4"/>
      <c r="F42" s="4"/>
      <c r="G42" s="4"/>
      <c r="H42" s="2"/>
      <c r="I42" s="3"/>
      <c r="J42" s="4"/>
      <c r="K42" s="2"/>
      <c r="L42" s="2"/>
      <c r="M42" s="2"/>
      <c r="N42" s="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</row>
    <row r="43" spans="1:69" s="1" customFormat="1" ht="17.25" customHeight="1" x14ac:dyDescent="0.4">
      <c r="C43" s="2"/>
      <c r="D43" s="141"/>
      <c r="E43" s="4"/>
      <c r="F43" s="4"/>
      <c r="G43" s="4"/>
      <c r="H43" s="2"/>
      <c r="I43" s="3"/>
      <c r="J43" s="4"/>
      <c r="K43" s="2"/>
      <c r="L43" s="2"/>
      <c r="M43" s="2"/>
      <c r="N43" s="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</row>
    <row r="44" spans="1:69" s="1" customFormat="1" ht="17.25" customHeight="1" x14ac:dyDescent="0.4">
      <c r="C44" s="2"/>
      <c r="D44" s="141"/>
      <c r="E44" s="4"/>
      <c r="F44" s="4"/>
      <c r="G44" s="4"/>
      <c r="H44" s="2"/>
      <c r="I44" s="3"/>
      <c r="J44" s="4"/>
      <c r="K44" s="2"/>
      <c r="L44" s="2"/>
      <c r="M44" s="2"/>
      <c r="N44" s="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</row>
    <row r="45" spans="1:69" s="1" customFormat="1" ht="17.25" customHeight="1" x14ac:dyDescent="0.4">
      <c r="C45" s="2"/>
      <c r="D45" s="141"/>
      <c r="E45" s="4"/>
      <c r="F45" s="4"/>
      <c r="G45" s="4"/>
      <c r="H45" s="2"/>
      <c r="I45" s="3"/>
      <c r="J45" s="4"/>
      <c r="K45" s="2"/>
      <c r="L45" s="2"/>
      <c r="M45" s="2"/>
      <c r="N45" s="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</row>
    <row r="46" spans="1:69" s="1" customFormat="1" ht="17.25" customHeight="1" x14ac:dyDescent="0.4">
      <c r="C46" s="2"/>
      <c r="D46" s="141"/>
      <c r="E46" s="4"/>
      <c r="F46" s="4"/>
      <c r="G46" s="4"/>
      <c r="H46" s="2"/>
      <c r="I46" s="3"/>
      <c r="J46" s="4"/>
      <c r="K46" s="2"/>
      <c r="L46" s="2"/>
      <c r="M46" s="2"/>
      <c r="N46" s="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</row>
    <row r="47" spans="1:69" s="1" customFormat="1" ht="17.25" customHeight="1" x14ac:dyDescent="0.4">
      <c r="C47" s="2"/>
      <c r="D47" s="141"/>
      <c r="E47" s="4"/>
      <c r="F47" s="4"/>
      <c r="G47" s="4"/>
      <c r="H47" s="2"/>
      <c r="I47" s="3"/>
      <c r="J47" s="4"/>
      <c r="K47" s="2"/>
      <c r="L47" s="2"/>
      <c r="M47" s="2"/>
      <c r="N47" s="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</row>
    <row r="48" spans="1:69" s="1" customFormat="1" ht="17.25" customHeight="1" x14ac:dyDescent="0.4">
      <c r="C48" s="2"/>
      <c r="D48" s="141"/>
      <c r="E48" s="4"/>
      <c r="F48" s="4"/>
      <c r="G48" s="4"/>
      <c r="H48" s="2"/>
      <c r="I48" s="3"/>
      <c r="J48" s="4"/>
      <c r="K48" s="2"/>
      <c r="L48" s="2"/>
      <c r="M48" s="2"/>
      <c r="N48" s="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</row>
    <row r="49" spans="3:68" s="1" customFormat="1" ht="17.25" customHeight="1" x14ac:dyDescent="0.4">
      <c r="C49" s="2"/>
      <c r="D49" s="141"/>
      <c r="E49" s="4"/>
      <c r="F49" s="4"/>
      <c r="G49" s="4"/>
      <c r="H49" s="2"/>
      <c r="I49" s="3"/>
      <c r="J49" s="4"/>
      <c r="K49" s="2"/>
      <c r="L49" s="2"/>
      <c r="M49" s="2"/>
      <c r="N49" s="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</row>
    <row r="50" spans="3:68" s="1" customFormat="1" ht="17.25" customHeight="1" x14ac:dyDescent="0.4">
      <c r="C50" s="2"/>
      <c r="D50" s="141"/>
      <c r="E50" s="4"/>
      <c r="F50" s="4"/>
      <c r="G50" s="4"/>
      <c r="H50" s="2"/>
      <c r="I50" s="3"/>
      <c r="J50" s="4"/>
      <c r="K50" s="2"/>
      <c r="L50" s="2"/>
      <c r="M50" s="2"/>
      <c r="N50" s="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</row>
    <row r="51" spans="3:68" s="1" customFormat="1" ht="17.25" customHeight="1" x14ac:dyDescent="0.4">
      <c r="C51" s="2"/>
      <c r="D51" s="141"/>
      <c r="E51" s="4"/>
      <c r="F51" s="4"/>
      <c r="G51" s="4"/>
      <c r="H51" s="2"/>
      <c r="I51" s="3"/>
      <c r="J51" s="4"/>
      <c r="K51" s="2"/>
      <c r="L51" s="2"/>
      <c r="M51" s="2"/>
      <c r="N51" s="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</row>
    <row r="52" spans="3:68" s="1" customFormat="1" ht="17.25" customHeight="1" x14ac:dyDescent="0.4">
      <c r="C52" s="2"/>
      <c r="D52" s="141"/>
      <c r="E52" s="4"/>
      <c r="F52" s="4"/>
      <c r="G52" s="4"/>
      <c r="H52" s="2"/>
      <c r="I52" s="3"/>
      <c r="J52" s="4"/>
      <c r="K52" s="2"/>
      <c r="L52" s="2"/>
      <c r="M52" s="2"/>
      <c r="N52" s="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</row>
    <row r="53" spans="3:68" s="1" customFormat="1" ht="17.25" customHeight="1" x14ac:dyDescent="0.4">
      <c r="C53" s="2"/>
      <c r="D53" s="141"/>
      <c r="E53" s="4"/>
      <c r="F53" s="4"/>
      <c r="G53" s="4"/>
      <c r="H53" s="2"/>
      <c r="I53" s="3"/>
      <c r="J53" s="4"/>
      <c r="K53" s="2"/>
      <c r="L53" s="2"/>
      <c r="M53" s="2"/>
      <c r="N53" s="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</row>
    <row r="54" spans="3:68" s="1" customFormat="1" ht="17.25" customHeight="1" x14ac:dyDescent="0.4">
      <c r="C54" s="2"/>
      <c r="D54" s="141"/>
      <c r="E54" s="4"/>
      <c r="F54" s="4"/>
      <c r="G54" s="4"/>
      <c r="H54" s="2"/>
      <c r="I54" s="3"/>
      <c r="J54" s="4"/>
      <c r="K54" s="2"/>
      <c r="L54" s="2"/>
      <c r="M54" s="2"/>
      <c r="N54" s="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</row>
    <row r="55" spans="3:68" s="1" customFormat="1" ht="17.25" customHeight="1" x14ac:dyDescent="0.4">
      <c r="C55" s="2"/>
      <c r="D55" s="141"/>
      <c r="E55" s="4"/>
      <c r="F55" s="4"/>
      <c r="G55" s="4"/>
      <c r="H55" s="2"/>
      <c r="I55" s="3"/>
      <c r="J55" s="4"/>
      <c r="K55" s="2"/>
      <c r="L55" s="2"/>
      <c r="M55" s="2"/>
      <c r="N55" s="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</row>
    <row r="56" spans="3:68" s="1" customFormat="1" ht="17.25" customHeight="1" x14ac:dyDescent="0.4">
      <c r="C56" s="2"/>
      <c r="D56" s="141"/>
      <c r="E56" s="4"/>
      <c r="F56" s="4"/>
      <c r="G56" s="4"/>
      <c r="H56" s="2"/>
      <c r="I56" s="3"/>
      <c r="J56" s="4"/>
      <c r="K56" s="2"/>
      <c r="L56" s="2"/>
      <c r="M56" s="2"/>
      <c r="N56" s="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</row>
    <row r="57" spans="3:68" s="1" customFormat="1" ht="17.25" customHeight="1" x14ac:dyDescent="0.4">
      <c r="C57" s="2"/>
      <c r="D57" s="141"/>
      <c r="E57" s="4"/>
      <c r="F57" s="4"/>
      <c r="G57" s="4"/>
      <c r="H57" s="2"/>
      <c r="I57" s="3"/>
      <c r="J57" s="4"/>
      <c r="K57" s="2"/>
      <c r="L57" s="2"/>
      <c r="M57" s="2"/>
      <c r="N57" s="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</row>
    <row r="58" spans="3:68" s="1" customFormat="1" ht="17.25" customHeight="1" x14ac:dyDescent="0.4">
      <c r="C58" s="2"/>
      <c r="D58" s="141"/>
      <c r="E58" s="4"/>
      <c r="F58" s="4"/>
      <c r="G58" s="4"/>
      <c r="H58" s="2"/>
      <c r="I58" s="3"/>
      <c r="J58" s="4"/>
      <c r="K58" s="2"/>
      <c r="L58" s="2"/>
      <c r="M58" s="2"/>
      <c r="N58" s="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</row>
    <row r="59" spans="3:68" s="1" customFormat="1" ht="17.25" customHeight="1" x14ac:dyDescent="0.4">
      <c r="C59" s="2"/>
      <c r="D59" s="141"/>
      <c r="E59" s="4"/>
      <c r="F59" s="4"/>
      <c r="G59" s="4"/>
      <c r="H59" s="2"/>
      <c r="I59" s="3"/>
      <c r="J59" s="4"/>
      <c r="K59" s="2"/>
      <c r="L59" s="2"/>
      <c r="M59" s="2"/>
      <c r="N59" s="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</row>
    <row r="60" spans="3:68" s="1" customFormat="1" ht="17.25" customHeight="1" x14ac:dyDescent="0.4">
      <c r="C60" s="2"/>
      <c r="D60" s="141"/>
      <c r="E60" s="4"/>
      <c r="F60" s="4"/>
      <c r="G60" s="4"/>
      <c r="H60" s="2"/>
      <c r="I60" s="3"/>
      <c r="J60" s="4"/>
      <c r="K60" s="2"/>
      <c r="L60" s="2"/>
      <c r="M60" s="2"/>
      <c r="N60" s="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</row>
    <row r="61" spans="3:68" s="1" customFormat="1" ht="17.25" customHeight="1" x14ac:dyDescent="0.4">
      <c r="C61" s="2"/>
      <c r="D61" s="141"/>
      <c r="E61" s="4"/>
      <c r="F61" s="4"/>
      <c r="G61" s="4"/>
      <c r="H61" s="2"/>
      <c r="I61" s="3"/>
      <c r="J61" s="4"/>
      <c r="K61" s="2"/>
      <c r="L61" s="2"/>
      <c r="M61" s="2"/>
      <c r="N61" s="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</row>
    <row r="62" spans="3:68" s="1" customFormat="1" ht="17.25" customHeight="1" x14ac:dyDescent="0.4">
      <c r="C62" s="2"/>
      <c r="D62" s="141"/>
      <c r="E62" s="4"/>
      <c r="F62" s="4"/>
      <c r="G62" s="4"/>
      <c r="H62" s="2"/>
      <c r="I62" s="3"/>
      <c r="J62" s="4"/>
      <c r="K62" s="2"/>
      <c r="L62" s="2"/>
      <c r="M62" s="2"/>
      <c r="N62" s="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</row>
    <row r="63" spans="3:68" s="1" customFormat="1" ht="17.25" customHeight="1" x14ac:dyDescent="0.4">
      <c r="C63" s="2"/>
      <c r="D63" s="141"/>
      <c r="E63" s="4"/>
      <c r="F63" s="4"/>
      <c r="G63" s="4"/>
      <c r="H63" s="2"/>
      <c r="I63" s="3"/>
      <c r="J63" s="4"/>
      <c r="K63" s="2"/>
      <c r="L63" s="2"/>
      <c r="M63" s="2"/>
      <c r="N63" s="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</row>
    <row r="64" spans="3:68" s="1" customFormat="1" ht="17.25" customHeight="1" x14ac:dyDescent="0.4">
      <c r="C64" s="2"/>
      <c r="D64" s="141"/>
      <c r="E64" s="4"/>
      <c r="F64" s="4"/>
      <c r="G64" s="4"/>
      <c r="H64" s="2"/>
      <c r="I64" s="3"/>
      <c r="J64" s="4"/>
      <c r="K64" s="2"/>
      <c r="L64" s="2"/>
      <c r="M64" s="2"/>
      <c r="N64" s="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</row>
    <row r="65" spans="3:68" s="1" customFormat="1" ht="17.25" customHeight="1" x14ac:dyDescent="0.4">
      <c r="C65" s="2"/>
      <c r="D65" s="141"/>
      <c r="E65" s="4"/>
      <c r="F65" s="4"/>
      <c r="G65" s="4"/>
      <c r="H65" s="2"/>
      <c r="I65" s="3"/>
      <c r="J65" s="4"/>
      <c r="K65" s="2"/>
      <c r="L65" s="2"/>
      <c r="M65" s="2"/>
      <c r="N65" s="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</row>
    <row r="66" spans="3:68" s="1" customFormat="1" ht="17.25" customHeight="1" x14ac:dyDescent="0.4">
      <c r="C66" s="2"/>
      <c r="D66" s="141"/>
      <c r="E66" s="4"/>
      <c r="F66" s="4"/>
      <c r="G66" s="4"/>
      <c r="H66" s="2"/>
      <c r="I66" s="3"/>
      <c r="J66" s="4"/>
      <c r="K66" s="2"/>
      <c r="L66" s="2"/>
      <c r="M66" s="2"/>
      <c r="N66" s="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</row>
    <row r="67" spans="3:68" s="1" customFormat="1" ht="17.25" customHeight="1" x14ac:dyDescent="0.4">
      <c r="C67" s="2"/>
      <c r="D67" s="141"/>
      <c r="E67" s="4"/>
      <c r="F67" s="4"/>
      <c r="G67" s="4"/>
      <c r="H67" s="2"/>
      <c r="I67" s="3"/>
      <c r="J67" s="4"/>
      <c r="K67" s="2"/>
      <c r="L67" s="2"/>
      <c r="M67" s="2"/>
      <c r="N67" s="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</row>
    <row r="68" spans="3:68" s="1" customFormat="1" ht="17.25" customHeight="1" x14ac:dyDescent="0.4">
      <c r="C68" s="2"/>
      <c r="D68" s="141"/>
      <c r="E68" s="4"/>
      <c r="F68" s="4"/>
      <c r="G68" s="4"/>
      <c r="H68" s="2"/>
      <c r="I68" s="3"/>
      <c r="J68" s="4"/>
      <c r="K68" s="2"/>
      <c r="L68" s="2"/>
      <c r="M68" s="2"/>
      <c r="N68" s="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</row>
    <row r="69" spans="3:68" s="1" customFormat="1" ht="17.25" customHeight="1" x14ac:dyDescent="0.4">
      <c r="C69" s="2"/>
      <c r="D69" s="141"/>
      <c r="E69" s="4"/>
      <c r="F69" s="4"/>
      <c r="G69" s="4"/>
      <c r="H69" s="2"/>
      <c r="I69" s="3"/>
      <c r="J69" s="4"/>
      <c r="K69" s="2"/>
      <c r="L69" s="2"/>
      <c r="M69" s="2"/>
      <c r="N69" s="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</row>
    <row r="70" spans="3:68" s="1" customFormat="1" ht="17.25" customHeight="1" x14ac:dyDescent="0.4">
      <c r="C70" s="2"/>
      <c r="D70" s="141"/>
      <c r="E70" s="4"/>
      <c r="F70" s="4"/>
      <c r="G70" s="4"/>
      <c r="H70" s="2"/>
      <c r="I70" s="3"/>
      <c r="J70" s="4"/>
      <c r="K70" s="2"/>
      <c r="L70" s="2"/>
      <c r="M70" s="2"/>
      <c r="N70" s="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</row>
    <row r="71" spans="3:68" s="1" customFormat="1" ht="17.25" customHeight="1" x14ac:dyDescent="0.4">
      <c r="C71" s="2"/>
      <c r="D71" s="141"/>
      <c r="E71" s="4"/>
      <c r="F71" s="4"/>
      <c r="G71" s="4"/>
      <c r="H71" s="2"/>
      <c r="I71" s="3"/>
      <c r="J71" s="4"/>
      <c r="K71" s="2"/>
      <c r="L71" s="2"/>
      <c r="M71" s="2"/>
      <c r="N71" s="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</row>
    <row r="72" spans="3:68" s="1" customFormat="1" ht="17.25" customHeight="1" x14ac:dyDescent="0.4">
      <c r="C72" s="2"/>
      <c r="D72" s="141"/>
      <c r="E72" s="4"/>
      <c r="F72" s="4"/>
      <c r="G72" s="4"/>
      <c r="H72" s="2"/>
      <c r="I72" s="3"/>
      <c r="J72" s="4"/>
      <c r="K72" s="2"/>
      <c r="L72" s="2"/>
      <c r="M72" s="2"/>
      <c r="N72" s="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</row>
    <row r="73" spans="3:68" s="1" customFormat="1" ht="17.25" customHeight="1" x14ac:dyDescent="0.4">
      <c r="C73" s="2"/>
      <c r="D73" s="141"/>
      <c r="E73" s="4"/>
      <c r="F73" s="4"/>
      <c r="G73" s="4"/>
      <c r="H73" s="2"/>
      <c r="I73" s="3"/>
      <c r="J73" s="4"/>
      <c r="K73" s="2"/>
      <c r="L73" s="2"/>
      <c r="M73" s="2"/>
      <c r="N73" s="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</row>
    <row r="74" spans="3:68" s="1" customFormat="1" ht="17.25" customHeight="1" x14ac:dyDescent="0.4">
      <c r="C74" s="2"/>
      <c r="D74" s="141"/>
      <c r="E74" s="4"/>
      <c r="F74" s="4"/>
      <c r="G74" s="4"/>
      <c r="H74" s="2"/>
      <c r="I74" s="3"/>
      <c r="J74" s="4"/>
      <c r="K74" s="2"/>
      <c r="L74" s="2"/>
      <c r="M74" s="2"/>
      <c r="N74" s="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</row>
    <row r="75" spans="3:68" s="1" customFormat="1" ht="17.25" customHeight="1" x14ac:dyDescent="0.4">
      <c r="C75" s="2"/>
      <c r="D75" s="141"/>
      <c r="E75" s="4"/>
      <c r="F75" s="4"/>
      <c r="G75" s="4"/>
      <c r="H75" s="2"/>
      <c r="I75" s="3"/>
      <c r="J75" s="4"/>
      <c r="K75" s="2"/>
      <c r="L75" s="2"/>
      <c r="M75" s="2"/>
      <c r="N75" s="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</row>
    <row r="76" spans="3:68" s="1" customFormat="1" ht="17.25" customHeight="1" x14ac:dyDescent="0.4">
      <c r="C76" s="2"/>
      <c r="D76" s="141"/>
      <c r="E76" s="4"/>
      <c r="F76" s="4"/>
      <c r="G76" s="4"/>
      <c r="H76" s="2"/>
      <c r="I76" s="3"/>
      <c r="J76" s="4"/>
      <c r="K76" s="2"/>
      <c r="L76" s="2"/>
      <c r="M76" s="2"/>
      <c r="N76" s="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</row>
    <row r="77" spans="3:68" s="1" customFormat="1" ht="17.25" customHeight="1" x14ac:dyDescent="0.4">
      <c r="C77" s="2"/>
      <c r="D77" s="141"/>
      <c r="E77" s="4"/>
      <c r="F77" s="4"/>
      <c r="G77" s="4"/>
      <c r="H77" s="2"/>
      <c r="I77" s="3"/>
      <c r="J77" s="4"/>
      <c r="K77" s="2"/>
      <c r="L77" s="2"/>
      <c r="M77" s="2"/>
      <c r="N77" s="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</row>
    <row r="78" spans="3:68" s="1" customFormat="1" ht="17.25" customHeight="1" x14ac:dyDescent="0.4">
      <c r="C78" s="2"/>
      <c r="D78" s="141"/>
      <c r="E78" s="4"/>
      <c r="F78" s="4"/>
      <c r="G78" s="4"/>
      <c r="H78" s="2"/>
      <c r="I78" s="3"/>
      <c r="J78" s="4"/>
      <c r="K78" s="2"/>
      <c r="L78" s="2"/>
      <c r="M78" s="2"/>
      <c r="N78" s="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</row>
    <row r="79" spans="3:68" s="1" customFormat="1" ht="17.25" customHeight="1" x14ac:dyDescent="0.4">
      <c r="C79" s="2"/>
      <c r="D79" s="141"/>
      <c r="E79" s="4"/>
      <c r="F79" s="4"/>
      <c r="G79" s="4"/>
      <c r="H79" s="2"/>
      <c r="I79" s="3"/>
      <c r="J79" s="4"/>
      <c r="K79" s="2"/>
      <c r="L79" s="2"/>
      <c r="M79" s="2"/>
      <c r="N79" s="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</row>
    <row r="80" spans="3:68" s="1" customFormat="1" ht="17.25" customHeight="1" x14ac:dyDescent="0.4">
      <c r="C80" s="2"/>
      <c r="D80" s="141"/>
      <c r="E80" s="4"/>
      <c r="F80" s="4"/>
      <c r="G80" s="4"/>
      <c r="H80" s="2"/>
      <c r="I80" s="3"/>
      <c r="J80" s="4"/>
      <c r="K80" s="2"/>
      <c r="L80" s="2"/>
      <c r="M80" s="2"/>
      <c r="N80" s="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</row>
    <row r="81" spans="3:68" s="1" customFormat="1" ht="17.25" customHeight="1" x14ac:dyDescent="0.4">
      <c r="C81" s="2"/>
      <c r="D81" s="141"/>
      <c r="E81" s="4"/>
      <c r="F81" s="4"/>
      <c r="G81" s="4"/>
      <c r="H81" s="2"/>
      <c r="I81" s="3"/>
      <c r="J81" s="4"/>
      <c r="K81" s="2"/>
      <c r="L81" s="2"/>
      <c r="M81" s="2"/>
      <c r="N81" s="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</row>
    <row r="82" spans="3:68" s="1" customFormat="1" ht="17.25" customHeight="1" x14ac:dyDescent="0.4">
      <c r="C82" s="2"/>
      <c r="D82" s="141"/>
      <c r="E82" s="4"/>
      <c r="F82" s="4"/>
      <c r="G82" s="4"/>
      <c r="H82" s="2"/>
      <c r="I82" s="3"/>
      <c r="J82" s="4"/>
      <c r="K82" s="2"/>
      <c r="L82" s="2"/>
      <c r="M82" s="2"/>
      <c r="N82" s="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</row>
    <row r="83" spans="3:68" s="1" customFormat="1" ht="17.25" customHeight="1" x14ac:dyDescent="0.4">
      <c r="C83" s="2"/>
      <c r="D83" s="141"/>
      <c r="E83" s="4"/>
      <c r="F83" s="4"/>
      <c r="G83" s="4"/>
      <c r="H83" s="2"/>
      <c r="I83" s="3"/>
      <c r="J83" s="4"/>
      <c r="K83" s="2"/>
      <c r="L83" s="2"/>
      <c r="M83" s="2"/>
      <c r="N83" s="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</row>
    <row r="84" spans="3:68" s="1" customFormat="1" ht="17.25" customHeight="1" x14ac:dyDescent="0.4">
      <c r="C84" s="2"/>
      <c r="D84" s="141"/>
      <c r="E84" s="4"/>
      <c r="F84" s="4"/>
      <c r="G84" s="4"/>
      <c r="H84" s="2"/>
      <c r="I84" s="3"/>
      <c r="J84" s="4"/>
      <c r="K84" s="2"/>
      <c r="L84" s="2"/>
      <c r="M84" s="2"/>
      <c r="N84" s="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</row>
    <row r="85" spans="3:68" s="1" customFormat="1" ht="17.25" customHeight="1" x14ac:dyDescent="0.4">
      <c r="C85" s="2"/>
      <c r="D85" s="141"/>
      <c r="E85" s="4"/>
      <c r="F85" s="4"/>
      <c r="G85" s="4"/>
      <c r="H85" s="2"/>
      <c r="I85" s="3"/>
      <c r="J85" s="4"/>
      <c r="K85" s="2"/>
      <c r="L85" s="2"/>
      <c r="M85" s="2"/>
      <c r="N85" s="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</row>
    <row r="86" spans="3:68" s="1" customFormat="1" ht="17.25" customHeight="1" x14ac:dyDescent="0.4">
      <c r="C86" s="2"/>
      <c r="D86" s="141"/>
      <c r="E86" s="4"/>
      <c r="F86" s="4"/>
      <c r="G86" s="4"/>
      <c r="H86" s="2"/>
      <c r="I86" s="3"/>
      <c r="J86" s="4"/>
      <c r="K86" s="2"/>
      <c r="L86" s="2"/>
      <c r="M86" s="2"/>
      <c r="N86" s="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</row>
    <row r="87" spans="3:68" s="1" customFormat="1" ht="17.25" customHeight="1" x14ac:dyDescent="0.4">
      <c r="C87" s="2"/>
      <c r="D87" s="141"/>
      <c r="E87" s="4"/>
      <c r="F87" s="4"/>
      <c r="G87" s="4"/>
      <c r="H87" s="2"/>
      <c r="I87" s="3"/>
      <c r="J87" s="4"/>
      <c r="K87" s="2"/>
      <c r="L87" s="2"/>
      <c r="M87" s="2"/>
      <c r="N87" s="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</row>
    <row r="88" spans="3:68" s="1" customFormat="1" ht="17.25" customHeight="1" x14ac:dyDescent="0.4">
      <c r="C88" s="2"/>
      <c r="D88" s="141"/>
      <c r="E88" s="4"/>
      <c r="F88" s="4"/>
      <c r="G88" s="4"/>
      <c r="H88" s="2"/>
      <c r="I88" s="3"/>
      <c r="J88" s="4"/>
      <c r="K88" s="2"/>
      <c r="L88" s="2"/>
      <c r="M88" s="2"/>
      <c r="N88" s="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</row>
    <row r="89" spans="3:68" s="1" customFormat="1" ht="17.25" customHeight="1" x14ac:dyDescent="0.4">
      <c r="C89" s="2"/>
      <c r="D89" s="141"/>
      <c r="E89" s="4"/>
      <c r="F89" s="4"/>
      <c r="G89" s="4"/>
      <c r="H89" s="2"/>
      <c r="I89" s="3"/>
      <c r="J89" s="4"/>
      <c r="K89" s="2"/>
      <c r="L89" s="2"/>
      <c r="M89" s="2"/>
      <c r="N89" s="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</row>
    <row r="90" spans="3:68" s="1" customFormat="1" ht="17.25" customHeight="1" x14ac:dyDescent="0.4">
      <c r="C90" s="2"/>
      <c r="D90" s="141"/>
      <c r="E90" s="4"/>
      <c r="F90" s="4"/>
      <c r="G90" s="4"/>
      <c r="H90" s="2"/>
      <c r="I90" s="3"/>
      <c r="J90" s="4"/>
      <c r="K90" s="2"/>
      <c r="L90" s="2"/>
      <c r="M90" s="2"/>
      <c r="N90" s="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</row>
    <row r="91" spans="3:68" s="1" customFormat="1" ht="17.25" customHeight="1" x14ac:dyDescent="0.4">
      <c r="C91" s="2"/>
      <c r="D91" s="141"/>
      <c r="E91" s="4"/>
      <c r="F91" s="4"/>
      <c r="G91" s="4"/>
      <c r="H91" s="2"/>
      <c r="I91" s="3"/>
      <c r="J91" s="4"/>
      <c r="K91" s="2"/>
      <c r="L91" s="2"/>
      <c r="M91" s="2"/>
      <c r="N91" s="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</row>
    <row r="92" spans="3:68" s="1" customFormat="1" ht="17.25" customHeight="1" x14ac:dyDescent="0.4">
      <c r="C92" s="2"/>
      <c r="D92" s="141"/>
      <c r="E92" s="4"/>
      <c r="F92" s="4"/>
      <c r="G92" s="4"/>
      <c r="H92" s="2"/>
      <c r="I92" s="3"/>
      <c r="J92" s="4"/>
      <c r="K92" s="2"/>
      <c r="L92" s="2"/>
      <c r="M92" s="2"/>
      <c r="N92" s="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</row>
    <row r="93" spans="3:68" s="1" customFormat="1" ht="17.25" customHeight="1" x14ac:dyDescent="0.4">
      <c r="C93" s="2"/>
      <c r="D93" s="141"/>
      <c r="E93" s="4"/>
      <c r="F93" s="4"/>
      <c r="G93" s="4"/>
      <c r="H93" s="2"/>
      <c r="I93" s="3"/>
      <c r="J93" s="4"/>
      <c r="K93" s="2"/>
      <c r="L93" s="2"/>
      <c r="M93" s="2"/>
      <c r="N93" s="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</row>
    <row r="94" spans="3:68" s="1" customFormat="1" ht="17.25" customHeight="1" x14ac:dyDescent="0.4">
      <c r="C94" s="2"/>
      <c r="D94" s="141"/>
      <c r="E94" s="4"/>
      <c r="F94" s="4"/>
      <c r="G94" s="4"/>
      <c r="H94" s="2"/>
      <c r="I94" s="3"/>
      <c r="J94" s="4"/>
      <c r="K94" s="2"/>
      <c r="L94" s="2"/>
      <c r="M94" s="2"/>
      <c r="N94" s="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</row>
    <row r="95" spans="3:68" s="1" customFormat="1" ht="17.25" customHeight="1" x14ac:dyDescent="0.4">
      <c r="C95" s="2"/>
      <c r="D95" s="141"/>
      <c r="E95" s="4"/>
      <c r="F95" s="4"/>
      <c r="G95" s="4"/>
      <c r="H95" s="2"/>
      <c r="I95" s="3"/>
      <c r="J95" s="4"/>
      <c r="K95" s="2"/>
      <c r="L95" s="2"/>
      <c r="M95" s="2"/>
      <c r="N95" s="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</row>
    <row r="96" spans="3:68" s="1" customFormat="1" ht="17.25" customHeight="1" x14ac:dyDescent="0.4">
      <c r="C96" s="2"/>
      <c r="D96" s="141"/>
      <c r="E96" s="4"/>
      <c r="F96" s="4"/>
      <c r="G96" s="4"/>
      <c r="H96" s="2"/>
      <c r="I96" s="3"/>
      <c r="J96" s="4"/>
      <c r="K96" s="2"/>
      <c r="L96" s="2"/>
      <c r="M96" s="2"/>
      <c r="N96" s="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</row>
    <row r="97" spans="3:68" s="1" customFormat="1" ht="17.25" customHeight="1" x14ac:dyDescent="0.4">
      <c r="C97" s="2"/>
      <c r="D97" s="141"/>
      <c r="E97" s="4"/>
      <c r="F97" s="4"/>
      <c r="G97" s="4"/>
      <c r="H97" s="2"/>
      <c r="I97" s="3"/>
      <c r="J97" s="4"/>
      <c r="K97" s="2"/>
      <c r="L97" s="2"/>
      <c r="M97" s="2"/>
      <c r="N97" s="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</row>
    <row r="98" spans="3:68" s="1" customFormat="1" ht="17.25" customHeight="1" x14ac:dyDescent="0.4">
      <c r="C98" s="2"/>
      <c r="D98" s="141"/>
      <c r="E98" s="4"/>
      <c r="F98" s="4"/>
      <c r="G98" s="4"/>
      <c r="H98" s="2"/>
      <c r="I98" s="3"/>
      <c r="J98" s="4"/>
      <c r="K98" s="2"/>
      <c r="L98" s="2"/>
      <c r="M98" s="2"/>
      <c r="N98" s="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</row>
    <row r="99" spans="3:68" s="1" customFormat="1" ht="17.25" customHeight="1" x14ac:dyDescent="0.4">
      <c r="C99" s="2"/>
      <c r="D99" s="141"/>
      <c r="E99" s="4"/>
      <c r="F99" s="4"/>
      <c r="G99" s="4"/>
      <c r="H99" s="2"/>
      <c r="I99" s="3"/>
      <c r="J99" s="4"/>
      <c r="K99" s="2"/>
      <c r="L99" s="2"/>
      <c r="M99" s="2"/>
      <c r="N99" s="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</row>
    <row r="100" spans="3:68" s="1" customFormat="1" ht="17.25" customHeight="1" x14ac:dyDescent="0.4">
      <c r="C100" s="2"/>
      <c r="D100" s="141"/>
      <c r="E100" s="4"/>
      <c r="F100" s="4"/>
      <c r="G100" s="4"/>
      <c r="H100" s="2"/>
      <c r="I100" s="3"/>
      <c r="J100" s="4"/>
      <c r="K100" s="2"/>
      <c r="L100" s="2"/>
      <c r="M100" s="2"/>
      <c r="N100" s="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</row>
    <row r="101" spans="3:68" s="1" customFormat="1" ht="17.25" customHeight="1" x14ac:dyDescent="0.4">
      <c r="C101" s="2"/>
      <c r="D101" s="141"/>
      <c r="E101" s="4"/>
      <c r="F101" s="4"/>
      <c r="G101" s="4"/>
      <c r="H101" s="2"/>
      <c r="I101" s="3"/>
      <c r="J101" s="4"/>
      <c r="K101" s="2"/>
      <c r="L101" s="2"/>
      <c r="M101" s="2"/>
      <c r="N101" s="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</row>
    <row r="102" spans="3:68" s="1" customFormat="1" ht="17.25" customHeight="1" x14ac:dyDescent="0.4">
      <c r="C102" s="2"/>
      <c r="D102" s="141"/>
      <c r="E102" s="4"/>
      <c r="F102" s="4"/>
      <c r="G102" s="4"/>
      <c r="H102" s="2"/>
      <c r="I102" s="3"/>
      <c r="J102" s="4"/>
      <c r="K102" s="2"/>
      <c r="L102" s="2"/>
      <c r="M102" s="2"/>
      <c r="N102" s="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</row>
    <row r="103" spans="3:68" s="1" customFormat="1" ht="17.25" customHeight="1" x14ac:dyDescent="0.4">
      <c r="C103" s="2"/>
      <c r="D103" s="141"/>
      <c r="E103" s="4"/>
      <c r="F103" s="4"/>
      <c r="G103" s="4"/>
      <c r="H103" s="2"/>
      <c r="I103" s="3"/>
      <c r="J103" s="4"/>
      <c r="K103" s="2"/>
      <c r="L103" s="2"/>
      <c r="M103" s="2"/>
      <c r="N103" s="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</row>
    <row r="104" spans="3:68" s="1" customFormat="1" ht="17.25" customHeight="1" x14ac:dyDescent="0.4">
      <c r="C104" s="2"/>
      <c r="D104" s="141"/>
      <c r="E104" s="4"/>
      <c r="F104" s="4"/>
      <c r="G104" s="4"/>
      <c r="H104" s="2"/>
      <c r="I104" s="3"/>
      <c r="J104" s="4"/>
      <c r="K104" s="2"/>
      <c r="L104" s="2"/>
      <c r="M104" s="2"/>
      <c r="N104" s="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</row>
    <row r="105" spans="3:68" s="1" customFormat="1" ht="17.25" customHeight="1" x14ac:dyDescent="0.4">
      <c r="C105" s="2"/>
      <c r="D105" s="141"/>
      <c r="E105" s="4"/>
      <c r="F105" s="4"/>
      <c r="G105" s="4"/>
      <c r="H105" s="2"/>
      <c r="I105" s="3"/>
      <c r="J105" s="4"/>
      <c r="K105" s="2"/>
      <c r="L105" s="2"/>
      <c r="M105" s="2"/>
      <c r="N105" s="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</row>
    <row r="106" spans="3:68" s="1" customFormat="1" ht="17.25" customHeight="1" x14ac:dyDescent="0.4">
      <c r="C106" s="2"/>
      <c r="D106" s="141"/>
      <c r="E106" s="4"/>
      <c r="F106" s="4"/>
      <c r="G106" s="4"/>
      <c r="H106" s="2"/>
      <c r="I106" s="3"/>
      <c r="J106" s="4"/>
      <c r="K106" s="2"/>
      <c r="L106" s="2"/>
      <c r="M106" s="2"/>
      <c r="N106" s="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</row>
    <row r="107" spans="3:68" s="1" customFormat="1" ht="17.25" customHeight="1" x14ac:dyDescent="0.4">
      <c r="C107" s="2"/>
      <c r="D107" s="141"/>
      <c r="E107" s="4"/>
      <c r="F107" s="4"/>
      <c r="G107" s="4"/>
      <c r="H107" s="2"/>
      <c r="I107" s="3"/>
      <c r="J107" s="4"/>
      <c r="K107" s="2"/>
      <c r="L107" s="2"/>
      <c r="M107" s="2"/>
      <c r="N107" s="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</row>
    <row r="108" spans="3:68" s="1" customFormat="1" ht="17.25" customHeight="1" x14ac:dyDescent="0.4">
      <c r="C108" s="2"/>
      <c r="D108" s="141"/>
      <c r="E108" s="4"/>
      <c r="F108" s="4"/>
      <c r="G108" s="4"/>
      <c r="H108" s="2"/>
      <c r="I108" s="3"/>
      <c r="J108" s="4"/>
      <c r="K108" s="2"/>
      <c r="L108" s="2"/>
      <c r="M108" s="2"/>
      <c r="N108" s="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</row>
    <row r="109" spans="3:68" s="1" customFormat="1" ht="17.25" customHeight="1" x14ac:dyDescent="0.4">
      <c r="C109" s="2"/>
      <c r="D109" s="141"/>
      <c r="E109" s="4"/>
      <c r="F109" s="4"/>
      <c r="G109" s="4"/>
      <c r="H109" s="2"/>
      <c r="I109" s="3"/>
      <c r="J109" s="4"/>
      <c r="K109" s="2"/>
      <c r="L109" s="2"/>
      <c r="M109" s="2"/>
      <c r="N109" s="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</row>
    <row r="110" spans="3:68" s="1" customFormat="1" ht="17.25" customHeight="1" x14ac:dyDescent="0.4">
      <c r="C110" s="2"/>
      <c r="D110" s="141"/>
      <c r="E110" s="4"/>
      <c r="F110" s="4"/>
      <c r="G110" s="4"/>
      <c r="H110" s="2"/>
      <c r="I110" s="3"/>
      <c r="J110" s="4"/>
      <c r="K110" s="2"/>
      <c r="L110" s="2"/>
      <c r="M110" s="2"/>
      <c r="N110" s="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</row>
    <row r="111" spans="3:68" s="1" customFormat="1" ht="17.25" customHeight="1" x14ac:dyDescent="0.4">
      <c r="C111" s="2"/>
      <c r="D111" s="141"/>
      <c r="E111" s="4"/>
      <c r="F111" s="4"/>
      <c r="G111" s="4"/>
      <c r="H111" s="2"/>
      <c r="I111" s="3"/>
      <c r="J111" s="4"/>
      <c r="K111" s="2"/>
      <c r="L111" s="2"/>
      <c r="M111" s="2"/>
      <c r="N111" s="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</row>
    <row r="112" spans="3:68" s="1" customFormat="1" ht="17.25" customHeight="1" x14ac:dyDescent="0.4">
      <c r="C112" s="2"/>
      <c r="D112" s="141"/>
      <c r="E112" s="4"/>
      <c r="F112" s="4"/>
      <c r="G112" s="4"/>
      <c r="H112" s="2"/>
      <c r="I112" s="3"/>
      <c r="J112" s="4"/>
      <c r="K112" s="2"/>
      <c r="L112" s="2"/>
      <c r="M112" s="2"/>
      <c r="N112" s="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</row>
    <row r="113" spans="3:68" s="1" customFormat="1" ht="17.25" customHeight="1" x14ac:dyDescent="0.4">
      <c r="C113" s="2"/>
      <c r="D113" s="141"/>
      <c r="E113" s="4"/>
      <c r="F113" s="4"/>
      <c r="G113" s="4"/>
      <c r="H113" s="2"/>
      <c r="I113" s="3"/>
      <c r="J113" s="4"/>
      <c r="K113" s="2"/>
      <c r="L113" s="2"/>
      <c r="M113" s="2"/>
      <c r="N113" s="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</row>
    <row r="114" spans="3:68" s="1" customFormat="1" ht="17.25" customHeight="1" x14ac:dyDescent="0.4">
      <c r="C114" s="2"/>
      <c r="D114" s="141"/>
      <c r="E114" s="4"/>
      <c r="F114" s="4"/>
      <c r="G114" s="4"/>
      <c r="H114" s="2"/>
      <c r="I114" s="3"/>
      <c r="J114" s="4"/>
      <c r="K114" s="2"/>
      <c r="L114" s="2"/>
      <c r="M114" s="2"/>
      <c r="N114" s="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</row>
    <row r="115" spans="3:68" s="1" customFormat="1" ht="17.25" customHeight="1" x14ac:dyDescent="0.4">
      <c r="C115" s="2"/>
      <c r="D115" s="141"/>
      <c r="E115" s="4"/>
      <c r="F115" s="4"/>
      <c r="G115" s="4"/>
      <c r="H115" s="2"/>
      <c r="I115" s="3"/>
      <c r="J115" s="4"/>
      <c r="K115" s="2"/>
      <c r="L115" s="2"/>
      <c r="M115" s="2"/>
      <c r="N115" s="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</row>
    <row r="116" spans="3:68" s="1" customFormat="1" ht="17.25" customHeight="1" x14ac:dyDescent="0.4">
      <c r="C116" s="2"/>
      <c r="D116" s="141"/>
      <c r="E116" s="4"/>
      <c r="F116" s="4"/>
      <c r="G116" s="4"/>
      <c r="H116" s="2"/>
      <c r="I116" s="3"/>
      <c r="J116" s="4"/>
      <c r="K116" s="2"/>
      <c r="L116" s="2"/>
      <c r="M116" s="2"/>
      <c r="N116" s="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</row>
    <row r="117" spans="3:68" s="1" customFormat="1" ht="17.25" customHeight="1" x14ac:dyDescent="0.4">
      <c r="C117" s="2"/>
      <c r="D117" s="141"/>
      <c r="E117" s="4"/>
      <c r="F117" s="4"/>
      <c r="G117" s="4"/>
      <c r="H117" s="2"/>
      <c r="I117" s="3"/>
      <c r="J117" s="4"/>
      <c r="K117" s="2"/>
      <c r="L117" s="2"/>
      <c r="M117" s="2"/>
      <c r="N117" s="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</row>
  </sheetData>
  <sheetProtection formatCells="0" formatColumns="0" formatRows="0" insertColumns="0" insertRows="0" deleteColumns="0" deleteRows="0" selectLockedCells="1" sort="0" autoFilter="0"/>
  <mergeCells count="8">
    <mergeCell ref="N13:O13"/>
    <mergeCell ref="A1:D1"/>
    <mergeCell ref="A12:A13"/>
    <mergeCell ref="D13:G13"/>
    <mergeCell ref="A27:A28"/>
    <mergeCell ref="D28:G28"/>
    <mergeCell ref="B12:B13"/>
    <mergeCell ref="B27:B28"/>
  </mergeCells>
  <phoneticPr fontId="1"/>
  <conditionalFormatting sqref="D15:H24 D30:H39">
    <cfRule type="expression" dxfId="85" priority="15">
      <formula>#REF!="非特定車両で利用"</formula>
    </cfRule>
  </conditionalFormatting>
  <hyperlinks>
    <hyperlink ref="E2" r:id="rId1" xr:uid="{4788FA16-5693-49B4-8D67-6D0514BFD287}"/>
  </hyperlinks>
  <pageMargins left="3.937007874015748E-2" right="3.937007874015748E-2" top="0.86614173228346458" bottom="0.35433070866141736" header="0.51181102362204722" footer="0.11811023622047245"/>
  <pageSetup paperSize="9" scale="58" orientation="landscape" r:id="rId2"/>
  <headerFooter>
    <oddHeader>&amp;C&amp;"Meiryo UI,標準"&amp;F</oddHeader>
  </headerFooter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83277A75-D249-456B-AD40-84AE9A723591}">
          <x14:formula1>
            <xm:f>【非表示】リストシート!$B$12:$B$13</xm:f>
          </x14:formula1>
          <xm:sqref>C29:C39</xm:sqref>
        </x14:dataValidation>
        <x14:dataValidation type="list" allowBlank="1" showInputMessage="1" showErrorMessage="1" xr:uid="{FC67E50B-3335-433D-A08B-2FF163066B03}">
          <x14:formula1>
            <xm:f>【非表示】リストシート!$B$2:$B$6</xm:f>
          </x14:formula1>
          <xm:sqref>C14:C24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EAD99-6CE4-40E3-A645-2E9734DE61C1}">
  <sheetPr>
    <tabColor theme="0" tint="-0.499984740745262"/>
  </sheetPr>
  <dimension ref="B1:P19"/>
  <sheetViews>
    <sheetView topLeftCell="D1" workbookViewId="0">
      <selection activeCell="P5" sqref="P5"/>
    </sheetView>
  </sheetViews>
  <sheetFormatPr defaultRowHeight="15.75" x14ac:dyDescent="0.4"/>
  <cols>
    <col min="1" max="1" width="9" style="96"/>
    <col min="2" max="2" width="22.25" style="97" bestFit="1" customWidth="1"/>
    <col min="3" max="3" width="17" style="97" bestFit="1" customWidth="1"/>
    <col min="4" max="4" width="17" style="97" customWidth="1"/>
    <col min="5" max="5" width="27.875" style="97" bestFit="1" customWidth="1"/>
    <col min="6" max="6" width="17" style="97" customWidth="1"/>
    <col min="7" max="7" width="15" style="97" bestFit="1" customWidth="1"/>
    <col min="8" max="8" width="19.625" style="96" bestFit="1" customWidth="1"/>
    <col min="9" max="9" width="9" style="96"/>
    <col min="10" max="10" width="19.625" style="96" bestFit="1" customWidth="1"/>
    <col min="11" max="11" width="21" style="96" bestFit="1" customWidth="1"/>
    <col min="12" max="12" width="9" style="96"/>
    <col min="13" max="13" width="35.5" style="96" bestFit="1" customWidth="1"/>
    <col min="14" max="14" width="28.125" style="96" bestFit="1" customWidth="1"/>
    <col min="15" max="16384" width="9" style="96"/>
  </cols>
  <sheetData>
    <row r="1" spans="2:16" ht="35.25" customHeight="1" x14ac:dyDescent="0.4">
      <c r="B1" s="99" t="s">
        <v>60</v>
      </c>
      <c r="C1" s="99" t="s">
        <v>41</v>
      </c>
      <c r="D1" s="93" t="s">
        <v>41</v>
      </c>
      <c r="E1" s="92" t="s">
        <v>42</v>
      </c>
      <c r="G1" s="99" t="s">
        <v>42</v>
      </c>
      <c r="H1" s="102" t="s">
        <v>39</v>
      </c>
      <c r="J1" s="532" t="s">
        <v>39</v>
      </c>
      <c r="K1" s="533"/>
      <c r="M1" s="534" t="s">
        <v>80</v>
      </c>
      <c r="N1" s="535"/>
      <c r="P1" s="102" t="s">
        <v>64</v>
      </c>
    </row>
    <row r="2" spans="2:16" x14ac:dyDescent="0.4">
      <c r="B2" s="97" t="s">
        <v>69</v>
      </c>
      <c r="C2" s="98" t="s">
        <v>37</v>
      </c>
      <c r="D2" s="98" t="s">
        <v>62</v>
      </c>
      <c r="E2" s="98" t="s">
        <v>78</v>
      </c>
      <c r="F2" s="98"/>
      <c r="G2" s="97" t="s">
        <v>44</v>
      </c>
      <c r="H2" s="89" t="s">
        <v>45</v>
      </c>
      <c r="J2" s="96" t="s">
        <v>61</v>
      </c>
      <c r="K2" s="96" t="s">
        <v>8</v>
      </c>
      <c r="M2" s="96" t="s">
        <v>83</v>
      </c>
      <c r="N2" s="96" t="s">
        <v>81</v>
      </c>
      <c r="P2" s="105" t="s">
        <v>55</v>
      </c>
    </row>
    <row r="3" spans="2:16" x14ac:dyDescent="0.4">
      <c r="B3" s="97" t="s">
        <v>70</v>
      </c>
      <c r="C3" s="98" t="s">
        <v>38</v>
      </c>
      <c r="D3" s="98" t="s">
        <v>37</v>
      </c>
      <c r="E3" s="98" t="s">
        <v>43</v>
      </c>
      <c r="F3" s="98"/>
      <c r="G3" s="97" t="s">
        <v>43</v>
      </c>
      <c r="H3" s="89" t="s">
        <v>46</v>
      </c>
      <c r="J3" s="96" t="s">
        <v>45</v>
      </c>
      <c r="K3" s="96" t="s">
        <v>48</v>
      </c>
      <c r="N3" s="96" t="s">
        <v>82</v>
      </c>
      <c r="P3" s="105" t="s">
        <v>56</v>
      </c>
    </row>
    <row r="4" spans="2:16" x14ac:dyDescent="0.4">
      <c r="B4" s="97" t="s">
        <v>71</v>
      </c>
      <c r="D4" s="97" t="s">
        <v>63</v>
      </c>
      <c r="E4" s="98" t="s">
        <v>43</v>
      </c>
      <c r="H4" s="89" t="s">
        <v>24</v>
      </c>
      <c r="J4" s="96" t="s">
        <v>45</v>
      </c>
      <c r="K4" s="96" t="s">
        <v>49</v>
      </c>
      <c r="M4" s="96" t="s">
        <v>84</v>
      </c>
      <c r="N4" s="96" t="s">
        <v>81</v>
      </c>
      <c r="P4" s="105" t="s">
        <v>101</v>
      </c>
    </row>
    <row r="5" spans="2:16" x14ac:dyDescent="0.4">
      <c r="B5" s="97" t="s">
        <v>66</v>
      </c>
      <c r="J5" s="96" t="s">
        <v>45</v>
      </c>
      <c r="K5" s="96" t="s">
        <v>50</v>
      </c>
      <c r="N5" s="96" t="s">
        <v>82</v>
      </c>
    </row>
    <row r="6" spans="2:16" x14ac:dyDescent="0.4">
      <c r="B6" s="97" t="s">
        <v>67</v>
      </c>
      <c r="J6" s="96" t="s">
        <v>45</v>
      </c>
      <c r="K6" s="96" t="s">
        <v>51</v>
      </c>
      <c r="M6" s="96" t="s">
        <v>85</v>
      </c>
      <c r="N6" s="96" t="s">
        <v>81</v>
      </c>
    </row>
    <row r="7" spans="2:16" x14ac:dyDescent="0.4">
      <c r="N7" s="96" t="s">
        <v>82</v>
      </c>
    </row>
    <row r="8" spans="2:16" x14ac:dyDescent="0.4">
      <c r="M8" s="96" t="s">
        <v>86</v>
      </c>
      <c r="N8" s="96" t="s">
        <v>81</v>
      </c>
    </row>
    <row r="9" spans="2:16" x14ac:dyDescent="0.4">
      <c r="N9" s="96" t="s">
        <v>82</v>
      </c>
    </row>
    <row r="11" spans="2:16" x14ac:dyDescent="0.4">
      <c r="B11" s="99" t="s">
        <v>60</v>
      </c>
      <c r="C11" s="169" t="s">
        <v>39</v>
      </c>
      <c r="E11" s="534" t="s">
        <v>80</v>
      </c>
      <c r="F11" s="535"/>
    </row>
    <row r="12" spans="2:16" x14ac:dyDescent="0.4">
      <c r="B12" s="97" t="s">
        <v>72</v>
      </c>
      <c r="C12" s="138" t="s">
        <v>88</v>
      </c>
      <c r="E12" s="138" t="s">
        <v>88</v>
      </c>
      <c r="F12" s="96" t="s">
        <v>81</v>
      </c>
    </row>
    <row r="13" spans="2:16" x14ac:dyDescent="0.4">
      <c r="B13" s="97" t="s">
        <v>73</v>
      </c>
      <c r="C13" s="111" t="s">
        <v>24</v>
      </c>
      <c r="E13" s="96"/>
      <c r="F13" s="96" t="s">
        <v>87</v>
      </c>
    </row>
    <row r="14" spans="2:16" x14ac:dyDescent="0.4">
      <c r="E14" s="96"/>
      <c r="F14" s="96"/>
    </row>
    <row r="15" spans="2:16" x14ac:dyDescent="0.4">
      <c r="E15" s="96"/>
      <c r="F15" s="96"/>
    </row>
    <row r="16" spans="2:16" x14ac:dyDescent="0.4">
      <c r="E16" s="96"/>
      <c r="F16" s="96"/>
    </row>
    <row r="17" spans="5:6" x14ac:dyDescent="0.4">
      <c r="E17" s="96"/>
      <c r="F17" s="96"/>
    </row>
    <row r="18" spans="5:6" x14ac:dyDescent="0.4">
      <c r="E18" s="96"/>
      <c r="F18" s="96"/>
    </row>
    <row r="19" spans="5:6" x14ac:dyDescent="0.4">
      <c r="E19" s="96"/>
      <c r="F19" s="96"/>
    </row>
  </sheetData>
  <mergeCells count="3">
    <mergeCell ref="J1:K1"/>
    <mergeCell ref="M1:N1"/>
    <mergeCell ref="E11:F11"/>
  </mergeCells>
  <phoneticPr fontId="1"/>
  <conditionalFormatting sqref="P2:P4">
    <cfRule type="expression" dxfId="84" priority="1">
      <formula>$C2="給油：SS（青色）"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73917-701B-408F-AABC-70995350F7C5}">
  <sheetPr>
    <tabColor theme="0" tint="-0.499984740745262"/>
    <pageSetUpPr fitToPage="1"/>
  </sheetPr>
  <dimension ref="A1:CL15"/>
  <sheetViews>
    <sheetView showGridLines="0" topLeftCell="AN1" zoomScale="90" zoomScaleNormal="90" zoomScaleSheetLayoutView="70" workbookViewId="0">
      <pane ySplit="3" topLeftCell="A4" activePane="bottomLeft" state="frozen"/>
      <selection pane="bottomLeft" activeCell="BC4" sqref="BC4"/>
    </sheetView>
  </sheetViews>
  <sheetFormatPr defaultColWidth="6.375" defaultRowHeight="15.75" outlineLevelCol="1" x14ac:dyDescent="0.4"/>
  <cols>
    <col min="1" max="1" width="6.875" style="1" bestFit="1" customWidth="1"/>
    <col min="2" max="2" width="11.5" style="1" hidden="1" customWidth="1" outlineLevel="1"/>
    <col min="3" max="3" width="13.875" style="2" hidden="1" customWidth="1" outlineLevel="1"/>
    <col min="4" max="5" width="15" style="141" hidden="1" customWidth="1" outlineLevel="1"/>
    <col min="6" max="6" width="5.5" style="4" hidden="1" customWidth="1" outlineLevel="1"/>
    <col min="7" max="7" width="5.125" style="4" hidden="1" customWidth="1" outlineLevel="1"/>
    <col min="8" max="8" width="3" style="4" hidden="1" customWidth="1" outlineLevel="1"/>
    <col min="9" max="9" width="11.5" style="2" hidden="1" customWidth="1" outlineLevel="1"/>
    <col min="10" max="10" width="19.625" style="2" hidden="1" customWidth="1" outlineLevel="1"/>
    <col min="11" max="11" width="15.75" style="198" hidden="1" customWidth="1" outlineLevel="1"/>
    <col min="12" max="12" width="5.5" style="12" hidden="1" customWidth="1" outlineLevel="1"/>
    <col min="13" max="13" width="5.125" style="12" hidden="1" customWidth="1" outlineLevel="1"/>
    <col min="14" max="14" width="3.125" style="12" hidden="1" customWidth="1" outlineLevel="1"/>
    <col min="15" max="15" width="6.25" style="4" hidden="1" customWidth="1" outlineLevel="1"/>
    <col min="16" max="16" width="16" style="7" hidden="1" customWidth="1" outlineLevel="1"/>
    <col min="17" max="17" width="12.75" style="4" hidden="1" customWidth="1" outlineLevel="1"/>
    <col min="18" max="18" width="19.375" style="318" hidden="1" customWidth="1" outlineLevel="1"/>
    <col min="19" max="19" width="9.25" style="2" hidden="1" customWidth="1" outlineLevel="1"/>
    <col min="20" max="20" width="15.375" style="2" hidden="1" customWidth="1" outlineLevel="1"/>
    <col min="21" max="21" width="14.875" style="279" hidden="1" customWidth="1" outlineLevel="1"/>
    <col min="22" max="22" width="20.25" style="318" hidden="1" customWidth="1" outlineLevel="1"/>
    <col min="23" max="23" width="21.875" style="321" hidden="1" customWidth="1" outlineLevel="1"/>
    <col min="24" max="24" width="17.625" style="1" customWidth="1" collapsed="1"/>
    <col min="25" max="25" width="8.875" style="1" bestFit="1" customWidth="1"/>
    <col min="26" max="26" width="20" style="1" customWidth="1"/>
    <col min="27" max="27" width="6.75" style="4" customWidth="1"/>
    <col min="28" max="28" width="6.375" style="4"/>
    <col min="29" max="29" width="14.25" style="272" customWidth="1"/>
    <col min="30" max="30" width="18.125" style="272" bestFit="1" customWidth="1"/>
    <col min="31" max="31" width="13.875" style="232" bestFit="1" customWidth="1"/>
    <col min="32" max="32" width="16.5" style="272" customWidth="1"/>
    <col min="33" max="33" width="14" style="237" bestFit="1" customWidth="1"/>
    <col min="34" max="37" width="6.375" style="233"/>
    <col min="38" max="38" width="19.5" style="234" bestFit="1" customWidth="1"/>
    <col min="39" max="39" width="9.25" style="421" bestFit="1" customWidth="1"/>
    <col min="40" max="40" width="23.75" style="234" bestFit="1" customWidth="1"/>
    <col min="41" max="41" width="12.75" style="237" bestFit="1" customWidth="1"/>
    <col min="42" max="42" width="8.5" style="421" bestFit="1" customWidth="1" outlineLevel="1"/>
    <col min="43" max="43" width="7.125" style="429" customWidth="1" outlineLevel="1"/>
    <col min="44" max="45" width="5.875" style="429" bestFit="1" customWidth="1" outlineLevel="1"/>
    <col min="46" max="46" width="7.625" style="429" bestFit="1" customWidth="1" outlineLevel="1"/>
    <col min="47" max="47" width="10" style="429" bestFit="1" customWidth="1" outlineLevel="1"/>
    <col min="48" max="48" width="5.875" style="429" bestFit="1" customWidth="1" outlineLevel="1"/>
    <col min="49" max="49" width="13.875" style="235" bestFit="1" customWidth="1"/>
    <col min="50" max="50" width="14.5" style="235" customWidth="1"/>
    <col min="51" max="53" width="7.375" style="429" bestFit="1" customWidth="1" outlineLevel="1"/>
    <col min="54" max="54" width="8.375" style="236" customWidth="1" outlineLevel="1"/>
    <col min="55" max="58" width="8.375" style="236" customWidth="1"/>
    <col min="59" max="59" width="8.125" style="458" bestFit="1" customWidth="1"/>
    <col min="60" max="60" width="12.75" style="273" bestFit="1" customWidth="1"/>
    <col min="61" max="61" width="12.25" style="234" customWidth="1"/>
    <col min="62" max="62" width="12.25" style="232" customWidth="1"/>
    <col min="63" max="63" width="12.25" style="234" customWidth="1"/>
    <col min="64" max="64" width="15.375" style="234" bestFit="1" customWidth="1"/>
    <col min="65" max="65" width="12.125" style="234" customWidth="1"/>
    <col min="66" max="66" width="13.5" style="234" customWidth="1"/>
    <col min="67" max="67" width="14.5" style="234" customWidth="1"/>
    <col min="68" max="68" width="15" style="237" customWidth="1"/>
    <col min="69" max="69" width="14.125" style="237" customWidth="1"/>
    <col min="70" max="70" width="9.5" style="237" bestFit="1" customWidth="1"/>
    <col min="71" max="71" width="11.5" style="237" bestFit="1" customWidth="1"/>
    <col min="72" max="72" width="10.875" style="234" bestFit="1" customWidth="1" collapsed="1"/>
    <col min="73" max="73" width="18.125" style="234" bestFit="1" customWidth="1"/>
    <col min="74" max="74" width="10.875" style="234" customWidth="1"/>
    <col min="75" max="75" width="13.125" style="234" bestFit="1" customWidth="1"/>
    <col min="76" max="76" width="12.875" style="234" customWidth="1"/>
    <col min="77" max="77" width="11.5" style="234" customWidth="1"/>
    <col min="78" max="78" width="12.5" style="233" customWidth="1"/>
    <col min="79" max="79" width="17.125" style="233" bestFit="1" customWidth="1"/>
    <col min="80" max="80" width="11.875" style="233" bestFit="1" customWidth="1"/>
    <col min="81" max="81" width="10.875" style="233" bestFit="1" customWidth="1"/>
    <col min="82" max="83" width="9.25" style="233" bestFit="1" customWidth="1"/>
    <col min="84" max="84" width="9.75" style="233" bestFit="1" customWidth="1"/>
    <col min="85" max="85" width="9.25" style="233" bestFit="1" customWidth="1"/>
    <col min="86" max="86" width="9.625" style="233" bestFit="1" customWidth="1"/>
    <col min="87" max="87" width="12.375" style="233" bestFit="1" customWidth="1"/>
    <col min="88" max="88" width="10.875" style="233" customWidth="1"/>
    <col min="89" max="89" width="14" style="233" customWidth="1"/>
    <col min="90" max="90" width="10.625" style="233" bestFit="1" customWidth="1"/>
    <col min="91" max="16384" width="6.375" style="4"/>
  </cols>
  <sheetData>
    <row r="1" spans="1:90" ht="30" customHeight="1" x14ac:dyDescent="0.4">
      <c r="A1" s="282" t="s">
        <v>203</v>
      </c>
      <c r="B1" s="304" t="s">
        <v>224</v>
      </c>
      <c r="X1" s="376" t="s">
        <v>243</v>
      </c>
      <c r="Y1" s="9" t="str">
        <f>IF(OR(発行依頼!B30&lt;&gt;"",発行依頼!B31&lt;&gt;""),"ETC依頼もあり","")</f>
        <v/>
      </c>
      <c r="Z1" s="4"/>
      <c r="AC1" s="566" t="s">
        <v>139</v>
      </c>
      <c r="AD1" s="573" t="s">
        <v>140</v>
      </c>
      <c r="AE1" s="566" t="s">
        <v>93</v>
      </c>
      <c r="AF1" s="566" t="s">
        <v>141</v>
      </c>
      <c r="AG1" s="568" t="s">
        <v>142</v>
      </c>
      <c r="AH1" s="542" t="s">
        <v>3</v>
      </c>
      <c r="AI1" s="543"/>
      <c r="AJ1" s="543"/>
      <c r="AK1" s="544"/>
      <c r="AL1" s="552" t="s">
        <v>143</v>
      </c>
      <c r="AM1" s="553"/>
      <c r="AN1" s="553"/>
      <c r="AO1" s="554"/>
      <c r="AP1" s="555" t="s">
        <v>144</v>
      </c>
      <c r="AQ1" s="422" t="s">
        <v>145</v>
      </c>
      <c r="AR1" s="423"/>
      <c r="AS1" s="423"/>
      <c r="AT1" s="424"/>
      <c r="AU1" s="424"/>
      <c r="AV1" s="424"/>
      <c r="AW1" s="557" t="s">
        <v>283</v>
      </c>
      <c r="AX1" s="238" t="s">
        <v>146</v>
      </c>
      <c r="AY1" s="559" t="s">
        <v>276</v>
      </c>
      <c r="AZ1" s="559"/>
      <c r="BA1" s="559"/>
      <c r="BB1" s="441" t="s">
        <v>284</v>
      </c>
      <c r="BC1" s="560" t="s">
        <v>143</v>
      </c>
      <c r="BD1" s="561"/>
      <c r="BE1" s="561"/>
      <c r="BF1" s="561"/>
      <c r="BG1" s="561"/>
      <c r="BH1" s="562"/>
      <c r="BI1" s="539" t="s">
        <v>147</v>
      </c>
      <c r="BJ1" s="540"/>
      <c r="BK1" s="541"/>
      <c r="BL1" s="539" t="s">
        <v>148</v>
      </c>
      <c r="BM1" s="540"/>
      <c r="BN1" s="540"/>
      <c r="BO1" s="540"/>
      <c r="BP1" s="540"/>
      <c r="BQ1" s="541"/>
      <c r="BR1" s="539" t="s">
        <v>149</v>
      </c>
      <c r="BS1" s="540"/>
      <c r="BT1" s="541"/>
      <c r="BU1" s="539" t="s">
        <v>150</v>
      </c>
      <c r="BV1" s="540"/>
      <c r="BW1" s="541"/>
      <c r="BX1" s="570" t="s">
        <v>126</v>
      </c>
      <c r="BY1" s="571"/>
      <c r="BZ1" s="572"/>
      <c r="CA1" s="539" t="s">
        <v>151</v>
      </c>
      <c r="CB1" s="540"/>
      <c r="CC1" s="540"/>
      <c r="CD1" s="540"/>
      <c r="CE1" s="540"/>
      <c r="CF1" s="540"/>
      <c r="CG1" s="540"/>
      <c r="CH1" s="540"/>
      <c r="CI1" s="541"/>
      <c r="CJ1" s="551" t="s">
        <v>152</v>
      </c>
      <c r="CK1" s="551"/>
      <c r="CL1" s="551"/>
    </row>
    <row r="2" spans="1:90" ht="47.25" x14ac:dyDescent="0.4">
      <c r="A2" s="519" t="s">
        <v>1</v>
      </c>
      <c r="B2" s="56" t="s">
        <v>40</v>
      </c>
      <c r="C2" s="317"/>
      <c r="D2" s="317"/>
      <c r="E2" s="317"/>
      <c r="F2" s="57"/>
      <c r="G2" s="57"/>
      <c r="H2" s="57"/>
      <c r="I2" s="57"/>
      <c r="J2" s="317"/>
      <c r="K2" s="195" t="s">
        <v>58</v>
      </c>
      <c r="L2" s="54"/>
      <c r="M2" s="54"/>
      <c r="N2" s="54"/>
      <c r="O2" s="54"/>
      <c r="P2" s="54"/>
      <c r="Q2" s="64"/>
      <c r="R2" s="319" t="s">
        <v>59</v>
      </c>
      <c r="S2" s="57"/>
      <c r="T2" s="57"/>
      <c r="U2" s="280"/>
      <c r="V2" s="322"/>
      <c r="W2" s="323"/>
      <c r="X2" s="329" t="s">
        <v>237</v>
      </c>
      <c r="Y2" s="230"/>
      <c r="Z2" s="326"/>
      <c r="AC2" s="567"/>
      <c r="AD2" s="574"/>
      <c r="AE2" s="567"/>
      <c r="AF2" s="567"/>
      <c r="AG2" s="569"/>
      <c r="AH2" s="545"/>
      <c r="AI2" s="546"/>
      <c r="AJ2" s="546"/>
      <c r="AK2" s="547"/>
      <c r="AL2" s="239" t="s">
        <v>153</v>
      </c>
      <c r="AM2" s="416" t="s">
        <v>154</v>
      </c>
      <c r="AN2" s="239" t="s">
        <v>155</v>
      </c>
      <c r="AO2" s="239" t="s">
        <v>156</v>
      </c>
      <c r="AP2" s="556"/>
      <c r="AQ2" s="425" t="s">
        <v>157</v>
      </c>
      <c r="AR2" s="426" t="s">
        <v>149</v>
      </c>
      <c r="AS2" s="426" t="s">
        <v>150</v>
      </c>
      <c r="AT2" s="426" t="s">
        <v>158</v>
      </c>
      <c r="AU2" s="425" t="s">
        <v>159</v>
      </c>
      <c r="AV2" s="425" t="s">
        <v>160</v>
      </c>
      <c r="AW2" s="558"/>
      <c r="AX2" s="241" t="s">
        <v>161</v>
      </c>
      <c r="AY2" s="430" t="s">
        <v>162</v>
      </c>
      <c r="AZ2" s="430" t="s">
        <v>163</v>
      </c>
      <c r="BA2" s="430" t="s">
        <v>164</v>
      </c>
      <c r="BB2" s="442" t="s">
        <v>165</v>
      </c>
      <c r="BC2" s="563" t="s">
        <v>166</v>
      </c>
      <c r="BD2" s="564"/>
      <c r="BE2" s="564"/>
      <c r="BF2" s="565"/>
      <c r="BG2" s="457" t="s">
        <v>288</v>
      </c>
      <c r="BH2" s="337" t="s">
        <v>167</v>
      </c>
      <c r="BI2" s="242" t="s">
        <v>147</v>
      </c>
      <c r="BJ2" s="243" t="s">
        <v>169</v>
      </c>
      <c r="BK2" s="244" t="s">
        <v>168</v>
      </c>
      <c r="BL2" s="245" t="s">
        <v>157</v>
      </c>
      <c r="BM2" s="246" t="s">
        <v>202</v>
      </c>
      <c r="BN2" s="240" t="s">
        <v>169</v>
      </c>
      <c r="BO2" s="246" t="s">
        <v>170</v>
      </c>
      <c r="BP2" s="246" t="s">
        <v>171</v>
      </c>
      <c r="BQ2" s="246" t="s">
        <v>172</v>
      </c>
      <c r="BR2" s="245" t="s">
        <v>149</v>
      </c>
      <c r="BS2" s="246" t="s">
        <v>169</v>
      </c>
      <c r="BT2" s="246" t="s">
        <v>173</v>
      </c>
      <c r="BU2" s="245" t="s">
        <v>150</v>
      </c>
      <c r="BV2" s="246" t="s">
        <v>169</v>
      </c>
      <c r="BW2" s="247" t="s">
        <v>174</v>
      </c>
      <c r="BX2" s="245" t="s">
        <v>175</v>
      </c>
      <c r="BY2" s="240" t="s">
        <v>169</v>
      </c>
      <c r="BZ2" s="247" t="s">
        <v>175</v>
      </c>
      <c r="CA2" s="248" t="s">
        <v>151</v>
      </c>
      <c r="CB2" s="240" t="s">
        <v>169</v>
      </c>
      <c r="CC2" s="247" t="s">
        <v>176</v>
      </c>
      <c r="CD2" s="247" t="s">
        <v>177</v>
      </c>
      <c r="CE2" s="247" t="s">
        <v>178</v>
      </c>
      <c r="CF2" s="247" t="s">
        <v>179</v>
      </c>
      <c r="CG2" s="247" t="s">
        <v>180</v>
      </c>
      <c r="CH2" s="247" t="s">
        <v>181</v>
      </c>
      <c r="CI2" s="247" t="s">
        <v>182</v>
      </c>
      <c r="CJ2" s="249" t="s">
        <v>183</v>
      </c>
      <c r="CK2" s="249" t="s">
        <v>184</v>
      </c>
      <c r="CL2" s="249" t="s">
        <v>185</v>
      </c>
    </row>
    <row r="3" spans="1:90" s="1" customFormat="1" ht="47.25" x14ac:dyDescent="0.4">
      <c r="A3" s="520"/>
      <c r="B3" s="315" t="s">
        <v>2</v>
      </c>
      <c r="C3" s="158" t="s">
        <v>10</v>
      </c>
      <c r="D3" s="158" t="s">
        <v>41</v>
      </c>
      <c r="E3" s="316" t="s">
        <v>77</v>
      </c>
      <c r="F3" s="521" t="s">
        <v>99</v>
      </c>
      <c r="G3" s="522"/>
      <c r="H3" s="522"/>
      <c r="I3" s="523"/>
      <c r="J3" s="158" t="s">
        <v>39</v>
      </c>
      <c r="K3" s="160" t="s">
        <v>11</v>
      </c>
      <c r="L3" s="524" t="s">
        <v>3</v>
      </c>
      <c r="M3" s="525"/>
      <c r="N3" s="525"/>
      <c r="O3" s="526"/>
      <c r="P3" s="161" t="s">
        <v>47</v>
      </c>
      <c r="Q3" s="161" t="s">
        <v>102</v>
      </c>
      <c r="R3" s="320" t="s">
        <v>80</v>
      </c>
      <c r="S3" s="148" t="s">
        <v>9</v>
      </c>
      <c r="T3" s="149" t="s">
        <v>6</v>
      </c>
      <c r="U3" s="281" t="s">
        <v>75</v>
      </c>
      <c r="V3" s="324" t="s">
        <v>74</v>
      </c>
      <c r="W3" s="325" t="s">
        <v>4</v>
      </c>
      <c r="X3" s="327" t="s">
        <v>15</v>
      </c>
      <c r="Y3" s="231" t="s">
        <v>16</v>
      </c>
      <c r="Z3" s="328" t="s">
        <v>27</v>
      </c>
      <c r="AB3" s="33"/>
      <c r="AC3" s="250"/>
      <c r="AD3" s="250" t="s">
        <v>233</v>
      </c>
      <c r="AE3" s="305" t="s">
        <v>234</v>
      </c>
      <c r="AF3" s="250"/>
      <c r="AG3" s="255" t="s">
        <v>280</v>
      </c>
      <c r="AH3" s="536" t="s">
        <v>281</v>
      </c>
      <c r="AI3" s="537"/>
      <c r="AJ3" s="537"/>
      <c r="AK3" s="538"/>
      <c r="AL3" s="250"/>
      <c r="AM3" s="417" t="s">
        <v>275</v>
      </c>
      <c r="AN3" s="402" t="s">
        <v>273</v>
      </c>
      <c r="AO3" s="252"/>
      <c r="AP3" s="417" t="s">
        <v>275</v>
      </c>
      <c r="AQ3" s="548" t="s">
        <v>274</v>
      </c>
      <c r="AR3" s="549"/>
      <c r="AS3" s="549"/>
      <c r="AT3" s="549"/>
      <c r="AU3" s="549"/>
      <c r="AV3" s="550"/>
      <c r="AW3" s="253" t="s">
        <v>245</v>
      </c>
      <c r="AX3" s="254" t="s">
        <v>187</v>
      </c>
      <c r="AY3" s="548" t="s">
        <v>275</v>
      </c>
      <c r="AZ3" s="549"/>
      <c r="BA3" s="550"/>
      <c r="BB3" s="443"/>
      <c r="BC3" s="251" t="s">
        <v>188</v>
      </c>
      <c r="BD3" s="251" t="s">
        <v>189</v>
      </c>
      <c r="BE3" s="251" t="s">
        <v>190</v>
      </c>
      <c r="BF3" s="251" t="s">
        <v>191</v>
      </c>
      <c r="BG3" s="459"/>
      <c r="BH3" s="433" t="s">
        <v>277</v>
      </c>
      <c r="BI3" s="256" t="s">
        <v>201</v>
      </c>
      <c r="BJ3" s="257"/>
      <c r="BK3" s="258" t="s">
        <v>200</v>
      </c>
      <c r="BL3" s="256" t="s">
        <v>201</v>
      </c>
      <c r="BM3" s="255" t="s">
        <v>201</v>
      </c>
      <c r="BN3" s="405" t="s">
        <v>278</v>
      </c>
      <c r="BO3" s="255" t="s">
        <v>193</v>
      </c>
      <c r="BP3" s="255" t="s">
        <v>192</v>
      </c>
      <c r="BQ3" s="405" t="s">
        <v>279</v>
      </c>
      <c r="BR3" s="256" t="s">
        <v>201</v>
      </c>
      <c r="BS3" s="255" t="s">
        <v>186</v>
      </c>
      <c r="BT3" s="255" t="s">
        <v>193</v>
      </c>
      <c r="BU3" s="256" t="s">
        <v>201</v>
      </c>
      <c r="BV3" s="255" t="s">
        <v>229</v>
      </c>
      <c r="BW3" s="255" t="s">
        <v>193</v>
      </c>
      <c r="BX3" s="259" t="s">
        <v>194</v>
      </c>
      <c r="BY3" s="251"/>
      <c r="BZ3" s="260" t="s">
        <v>256</v>
      </c>
      <c r="CA3" s="259" t="s">
        <v>195</v>
      </c>
      <c r="CB3" s="251"/>
      <c r="CC3" s="260">
        <v>1</v>
      </c>
      <c r="CD3" s="260">
        <v>1</v>
      </c>
      <c r="CE3" s="260">
        <v>1</v>
      </c>
      <c r="CF3" s="260">
        <v>1</v>
      </c>
      <c r="CG3" s="260">
        <v>1</v>
      </c>
      <c r="CH3" s="260">
        <v>1</v>
      </c>
      <c r="CI3" s="260">
        <v>1</v>
      </c>
      <c r="CJ3" s="260" t="s">
        <v>196</v>
      </c>
      <c r="CK3" s="260" t="s">
        <v>196</v>
      </c>
      <c r="CL3" s="260" t="s">
        <v>197</v>
      </c>
    </row>
    <row r="4" spans="1:90" s="211" customFormat="1" ht="20.100000000000001" customHeight="1" x14ac:dyDescent="0.4">
      <c r="A4" s="330">
        <v>1</v>
      </c>
      <c r="B4" s="339" t="str">
        <f>IF(発行依頼!B15="","",発行依頼!B15)</f>
        <v/>
      </c>
      <c r="C4" s="340" t="str">
        <f>IF(発行依頼!C15="","",発行依頼!C15)</f>
        <v/>
      </c>
      <c r="D4" s="340" t="str">
        <f>IF(発行依頼!D15="","",発行依頼!D15)</f>
        <v/>
      </c>
      <c r="E4" s="341" t="str">
        <f>IF(発行依頼!E15="","",発行依頼!E15)</f>
        <v/>
      </c>
      <c r="F4" s="342" t="str">
        <f>IF(発行依頼!F15="","",発行依頼!F15)</f>
        <v/>
      </c>
      <c r="G4" s="342" t="str">
        <f>IF(発行依頼!G15="","",発行依頼!G15)</f>
        <v/>
      </c>
      <c r="H4" s="342" t="str">
        <f>IF(発行依頼!H15="","",発行依頼!H15)</f>
        <v/>
      </c>
      <c r="I4" s="343" t="str">
        <f>IF(発行依頼!I15="","",発行依頼!I15)</f>
        <v/>
      </c>
      <c r="J4" s="344" t="str">
        <f>IF(発行依頼!J15="","",発行依頼!J15)</f>
        <v/>
      </c>
      <c r="K4" s="345" t="str">
        <f>IF(発行依頼!K15="","",発行依頼!K15)</f>
        <v/>
      </c>
      <c r="L4" s="340" t="str">
        <f>IF(発行依頼!L15="","",発行依頼!L15)</f>
        <v/>
      </c>
      <c r="M4" s="340" t="str">
        <f>IF(発行依頼!M15="","",発行依頼!M15)</f>
        <v/>
      </c>
      <c r="N4" s="340" t="str">
        <f>IF(発行依頼!N15="","",発行依頼!N15)</f>
        <v/>
      </c>
      <c r="O4" s="340" t="str">
        <f>IF(発行依頼!O15="","",発行依頼!O15)</f>
        <v/>
      </c>
      <c r="P4" s="341" t="str">
        <f>IF(発行依頼!P15="","",発行依頼!P15)</f>
        <v/>
      </c>
      <c r="Q4" s="346" t="str">
        <f>IF(発行依頼!Q15="","",発行依頼!Q15)</f>
        <v/>
      </c>
      <c r="R4" s="347" t="str">
        <f>IF(発行依頼!R15="","",発行依頼!R15)</f>
        <v/>
      </c>
      <c r="S4" s="348" t="str">
        <f>IF(発行依頼!S15="","",発行依頼!S15)</f>
        <v/>
      </c>
      <c r="T4" s="340" t="str">
        <f>IF(発行依頼!T15="","",発行依頼!T15)</f>
        <v/>
      </c>
      <c r="U4" s="358" t="str">
        <f>IF(発行依頼!U15="","",発行依頼!U15)</f>
        <v/>
      </c>
      <c r="V4" s="350" t="str">
        <f>IF(発行依頼!V15="","",発行依頼!V15)</f>
        <v/>
      </c>
      <c r="W4" s="351" t="str">
        <f>IF(発行依頼!W15="","",発行依頼!W15)</f>
        <v/>
      </c>
      <c r="X4" s="330" t="str">
        <f>IF(B4="","",IF(LEN(発行依頼!$C$4)=0,"",発行依頼!$C$4))</f>
        <v/>
      </c>
      <c r="Y4" s="331" t="str">
        <f>IF(B4="","",IF(LEN(発行依頼!$C$5)=0,"",発行依頼!$C$5))</f>
        <v/>
      </c>
      <c r="Z4" s="332" t="str">
        <f>IF(B4="","",IF(LEN(発行依頼!$C$8)&gt;0,発行依頼!$C$8,IF(LEN(発行依頼!$C$4)&gt;0,発行依頼!$C$4,"")))</f>
        <v/>
      </c>
      <c r="AC4" s="261" t="str">
        <f t="shared" ref="AC4:AC13" si="0">IF(B4="","",B4)</f>
        <v/>
      </c>
      <c r="AD4" s="262" t="str">
        <f>IF(Z4="","",Z4)</f>
        <v/>
      </c>
      <c r="AE4" s="274" t="str">
        <f t="shared" ref="AE4:AE13" si="1">IF(C4="","",IFERROR(IF(LEFT(C4,2)="SS","SS",IF(LEFT(C4,3)="ふえる","ふえる",IF(C4="出光","元売別出光",IF(C4="シェル","元売別シェル",IF(LEFT(C4,5)="ENEOS","要確認/ENEOS",C4))))),""))</f>
        <v/>
      </c>
      <c r="AF4" s="275" t="str" cm="1">
        <f t="array" ref="AF4">IF(E4="","",_xlfn.IFS(E4="SMAS契約の車両","契約車両",AND(E4="SMAS契約以外",D4="非特定車両で利用"),"フリー",E4="SMAS契約以外","契約外車両",TRUE,""))</f>
        <v/>
      </c>
      <c r="AG4" s="262" t="s">
        <v>198</v>
      </c>
      <c r="AH4" s="264" t="str">
        <f t="shared" ref="AH4:AH13" si="2">IF(F4="","",F4)</f>
        <v/>
      </c>
      <c r="AI4" s="264" t="str">
        <f t="shared" ref="AI4:AI13" si="3">IF(G4="","",G4)</f>
        <v/>
      </c>
      <c r="AJ4" s="264" t="str">
        <f t="shared" ref="AJ4:AJ13" si="4">IF(H4="","",H4)</f>
        <v/>
      </c>
      <c r="AK4" s="264" t="str">
        <f t="shared" ref="AK4:AK13" si="5">IF(I4="","",I4)</f>
        <v/>
      </c>
      <c r="AL4" s="264" t="str">
        <f t="shared" ref="AL4:AL13" si="6">IF(J4="","",J4)</f>
        <v/>
      </c>
      <c r="AM4" s="418" t="s">
        <v>198</v>
      </c>
      <c r="AN4" s="415" t="str">
        <f>IF(K4="","",K4)</f>
        <v/>
      </c>
      <c r="AO4" s="283" t="str">
        <f t="shared" ref="AO4:AO13" si="7">IF(P4="","",IF(P4="日付指定（Q列記載）",IF(Q4="","指定日あるが空欄",TEXT(Q4,"yyyy/mm/dd")),IF(P4="即日","3営業日後",IF(P4="当月末","当月末",IF(P4="翌月末","翌月末",IF(P4="翌々月末","翌々月末",""))))))</f>
        <v/>
      </c>
      <c r="AP4" s="427"/>
      <c r="AQ4" s="428"/>
      <c r="AR4" s="419"/>
      <c r="AS4" s="419"/>
      <c r="AT4" s="419"/>
      <c r="AU4" s="419"/>
      <c r="AV4" s="419"/>
      <c r="AW4" s="263" t="str">
        <f>IF(B4="","","全員返信")</f>
        <v/>
      </c>
      <c r="AX4" s="265" t="str">
        <f>IF(W4="","",W4)</f>
        <v/>
      </c>
      <c r="AY4" s="428"/>
      <c r="AZ4" s="428" t="s">
        <v>198</v>
      </c>
      <c r="BA4" s="428" t="s">
        <v>198</v>
      </c>
      <c r="BB4" s="444" t="s">
        <v>198</v>
      </c>
      <c r="BC4" s="265" t="str">
        <f t="shared" ref="BC4:BC13" si="8">IF(L4="","",L4)</f>
        <v/>
      </c>
      <c r="BD4" s="265" t="str">
        <f t="shared" ref="BD4:BD13" si="9">IF(M4="","",M4)</f>
        <v/>
      </c>
      <c r="BE4" s="265" t="str">
        <f t="shared" ref="BE4:BE13" si="10">IF(N4="","",N4)</f>
        <v/>
      </c>
      <c r="BF4" s="265" t="str">
        <f t="shared" ref="BF4:BF13" si="11">IF(O4="","",O4)</f>
        <v/>
      </c>
      <c r="BG4" s="428"/>
      <c r="BH4" s="264" t="str">
        <f>IF(AND(J4="有・解約も同時に依頼",LEFT(P4,4)="日付指定"),IF(Q4="","要確認/解約日漏れ",TEXT(Q4,"yyyy/mm/dd")),"")</f>
        <v/>
      </c>
      <c r="BI4" s="415" t="str">
        <f>IF(Z4="","",Z4)</f>
        <v/>
      </c>
      <c r="BJ4" s="461"/>
      <c r="BK4" s="415"/>
      <c r="BL4" s="460" t="str">
        <f>IF(AL4="無",IF(S4="","要確認","個別設定："&amp;S4),IF(R4="","",IF(R4="現カードと同一でよい","現カード同一",IF(LEFT(R4,9)="現カードから要変更",IF(S4="","要確認","個別設定："&amp;S4),""))))</f>
        <v/>
      </c>
      <c r="BM4" s="460" t="s">
        <v>198</v>
      </c>
      <c r="BN4" s="462" t="str">
        <f>IF(B4="","","個別指示")</f>
        <v/>
      </c>
      <c r="BO4" s="460"/>
      <c r="BP4" s="460" t="s">
        <v>198</v>
      </c>
      <c r="BQ4" s="460" t="str">
        <f>IF(B4="","","1")</f>
        <v/>
      </c>
      <c r="BR4" s="461" t="s">
        <v>198</v>
      </c>
      <c r="BS4" s="415" t="s">
        <v>228</v>
      </c>
      <c r="BT4" s="460" t="s">
        <v>198</v>
      </c>
      <c r="BU4" s="460" t="str">
        <f>IF(AL4="無",IF(T4="","要確認",T4),IF(R4="","",IF(R4="現カードと同一でよい","現カード同一",IF(LEFT(R4,9)="現カードから要変更",IF(T4="","要確認",T4),""))))</f>
        <v/>
      </c>
      <c r="BV4" s="415"/>
      <c r="BW4" s="460" t="s">
        <v>198</v>
      </c>
      <c r="BX4" s="264" t="str">
        <f t="shared" ref="BX4:BX13" si="12">IF(OR(LEFT(C4,2)="SS",LEFT(C4,3)="ふえる"),IF(U4="",TEXT(EDATE(AC4,60),"yyyy/mm"),TEXT(U4,"yyyy/mm")),IF(U4&lt;&gt;"","指定されたが設定不可",""))</f>
        <v/>
      </c>
      <c r="BY4" s="277" t="s">
        <v>198</v>
      </c>
      <c r="BZ4" s="264" t="s">
        <v>198</v>
      </c>
      <c r="CA4" s="460" t="str">
        <f>IF(LEFT(C4,2)="SS",IF(V4&lt;&gt;"","指定されたが設定不可",""),IF(V4="","",IF(LEFT(V4,3)="その他","備考を確認",V4)))</f>
        <v/>
      </c>
      <c r="CB4" s="463"/>
      <c r="CC4" s="460"/>
      <c r="CD4" s="460"/>
      <c r="CE4" s="460"/>
      <c r="CF4" s="460"/>
      <c r="CG4" s="460"/>
      <c r="CH4" s="460"/>
      <c r="CI4" s="460"/>
      <c r="CJ4" s="415"/>
      <c r="CK4" s="415"/>
      <c r="CL4" s="268"/>
    </row>
    <row r="5" spans="1:90" s="211" customFormat="1" ht="20.100000000000001" customHeight="1" x14ac:dyDescent="0.4">
      <c r="A5" s="330">
        <v>2</v>
      </c>
      <c r="B5" s="339" t="str">
        <f>IF(発行依頼!B16="","",発行依頼!B16)</f>
        <v/>
      </c>
      <c r="C5" s="352" t="str">
        <f>IF(発行依頼!C16="","",発行依頼!C16)</f>
        <v/>
      </c>
      <c r="D5" s="352" t="str">
        <f>IF(発行依頼!D16="","",発行依頼!D16)</f>
        <v/>
      </c>
      <c r="E5" s="341" t="str">
        <f>IF(発行依頼!E16="","",発行依頼!E16)</f>
        <v/>
      </c>
      <c r="F5" s="353" t="str">
        <f>IF(発行依頼!F16="","",発行依頼!F16)</f>
        <v/>
      </c>
      <c r="G5" s="353" t="str">
        <f>IF(発行依頼!G16="","",発行依頼!G16)</f>
        <v/>
      </c>
      <c r="H5" s="353" t="str">
        <f>IF(発行依頼!H16="","",発行依頼!H16)</f>
        <v/>
      </c>
      <c r="I5" s="354" t="str">
        <f>IF(発行依頼!I16="","",発行依頼!I16)</f>
        <v/>
      </c>
      <c r="J5" s="344" t="str">
        <f>IF(発行依頼!J16="","",発行依頼!J16)</f>
        <v/>
      </c>
      <c r="K5" s="355" t="str">
        <f>IF(発行依頼!K16="","",発行依頼!K16)</f>
        <v/>
      </c>
      <c r="L5" s="340" t="str">
        <f>IF(発行依頼!L16="","",発行依頼!L16)</f>
        <v/>
      </c>
      <c r="M5" s="340" t="str">
        <f>IF(発行依頼!M16="","",発行依頼!M16)</f>
        <v/>
      </c>
      <c r="N5" s="340" t="str">
        <f>IF(発行依頼!N16="","",発行依頼!N16)</f>
        <v/>
      </c>
      <c r="O5" s="340" t="str">
        <f>IF(発行依頼!O16="","",発行依頼!O16)</f>
        <v/>
      </c>
      <c r="P5" s="341" t="str">
        <f>IF(発行依頼!P16="","",発行依頼!P16)</f>
        <v/>
      </c>
      <c r="Q5" s="356" t="str">
        <f>IF(発行依頼!Q16="","",発行依頼!Q16)</f>
        <v/>
      </c>
      <c r="R5" s="347" t="str">
        <f>IF(発行依頼!R16="","",発行依頼!R16)</f>
        <v/>
      </c>
      <c r="S5" s="357" t="str">
        <f>IF(発行依頼!S16="","",発行依頼!S16)</f>
        <v/>
      </c>
      <c r="T5" s="352" t="str">
        <f>IF(発行依頼!T16="","",発行依頼!T16)</f>
        <v/>
      </c>
      <c r="U5" s="358" t="str">
        <f>IF(発行依頼!U16="","",発行依頼!U16)</f>
        <v/>
      </c>
      <c r="V5" s="350" t="str">
        <f>IF(発行依頼!V16="","",発行依頼!V16)</f>
        <v/>
      </c>
      <c r="W5" s="359" t="str">
        <f>IF(発行依頼!W16="","",発行依頼!W16)</f>
        <v/>
      </c>
      <c r="X5" s="330" t="str">
        <f>IF(B5="","",IF(LEN(発行依頼!$C$4)=0,"",発行依頼!$C$4))</f>
        <v/>
      </c>
      <c r="Y5" s="331" t="str">
        <f>IF(B5="","",IF(LEN(発行依頼!$C$5)=0,"",発行依頼!$C$5))</f>
        <v/>
      </c>
      <c r="Z5" s="332" t="str">
        <f>IF(B5="","",IF(LEN(発行依頼!$C$8)&gt;0,発行依頼!$C$8,IF(LEN(発行依頼!$C$4)&gt;0,発行依頼!$C$4,"")))</f>
        <v/>
      </c>
      <c r="AC5" s="261" t="str">
        <f t="shared" si="0"/>
        <v/>
      </c>
      <c r="AD5" s="262" t="str">
        <f t="shared" ref="AD5:AD13" si="13">IF(Z5="","",Z5)</f>
        <v/>
      </c>
      <c r="AE5" s="274" t="str">
        <f t="shared" si="1"/>
        <v/>
      </c>
      <c r="AF5" s="275" t="str" cm="1">
        <f t="array" ref="AF5">IF(E5="","",_xlfn.IFS(E5="SMAS契約の車両","契約車両",AND(E5="SMAS契約以外",D5="非特定車両で利用"),"フリー",E5="SMAS契約以外","契約外車両",TRUE,""))</f>
        <v/>
      </c>
      <c r="AG5" s="262" t="s">
        <v>198</v>
      </c>
      <c r="AH5" s="264" t="str">
        <f t="shared" si="2"/>
        <v/>
      </c>
      <c r="AI5" s="264" t="str">
        <f t="shared" si="3"/>
        <v/>
      </c>
      <c r="AJ5" s="264" t="str">
        <f t="shared" si="4"/>
        <v/>
      </c>
      <c r="AK5" s="264" t="str">
        <f t="shared" si="5"/>
        <v/>
      </c>
      <c r="AL5" s="264" t="str">
        <f t="shared" si="6"/>
        <v/>
      </c>
      <c r="AM5" s="419"/>
      <c r="AN5" s="415" t="str">
        <f>IF(K5="","",K5)</f>
        <v/>
      </c>
      <c r="AO5" s="283" t="str">
        <f t="shared" si="7"/>
        <v/>
      </c>
      <c r="AP5" s="419"/>
      <c r="AQ5" s="428"/>
      <c r="AR5" s="419"/>
      <c r="AS5" s="419"/>
      <c r="AT5" s="419"/>
      <c r="AU5" s="419"/>
      <c r="AV5" s="419"/>
      <c r="AW5" s="263" t="str">
        <f t="shared" ref="AW5:AW13" si="14">IF(B5="","","全員返信")</f>
        <v/>
      </c>
      <c r="AX5" s="265" t="str">
        <f t="shared" ref="AX5:AX13" si="15">IF(W5="","",W5)</f>
        <v/>
      </c>
      <c r="AY5" s="431"/>
      <c r="AZ5" s="432"/>
      <c r="BA5" s="432"/>
      <c r="BB5" s="445"/>
      <c r="BC5" s="265" t="str">
        <f t="shared" si="8"/>
        <v/>
      </c>
      <c r="BD5" s="265" t="str">
        <f t="shared" si="9"/>
        <v/>
      </c>
      <c r="BE5" s="265" t="str">
        <f t="shared" si="10"/>
        <v/>
      </c>
      <c r="BF5" s="265" t="str">
        <f t="shared" si="11"/>
        <v/>
      </c>
      <c r="BG5" s="428"/>
      <c r="BH5" s="264" t="str">
        <f t="shared" ref="BH5:BH13" si="16">IF(AND(J5="有・解約も同時に依頼",LEFT(P5,4)="日付指定"),IF(Q5="","要確認/解約日漏れ",TEXT(Q5,"yyyy/mm/dd")),"")</f>
        <v/>
      </c>
      <c r="BI5" s="415" t="str">
        <f t="shared" ref="BI5:BI13" si="17">IF(Z5="","",Z5)</f>
        <v/>
      </c>
      <c r="BJ5" s="276"/>
      <c r="BK5" s="268"/>
      <c r="BL5" s="460" t="str">
        <f t="shared" ref="BL5:BL13" si="18">IF(AL5="無",IF(S5="","要確認","個別設定："&amp;S5),IF(R5="","",IF(R5="現カードと同一でよい","現カード同一",IF(LEFT(R5,9)="現カードから要変更",IF(S5="","要確認","個別設定："&amp;S5),""))))</f>
        <v/>
      </c>
      <c r="BM5" s="269"/>
      <c r="BN5" s="462" t="str">
        <f t="shared" ref="BN5:BN13" si="19">IF(B5="","","個別指示")</f>
        <v/>
      </c>
      <c r="BO5" s="269"/>
      <c r="BP5" s="269"/>
      <c r="BQ5" s="460" t="str">
        <f t="shared" ref="BQ5:BQ13" si="20">IF(B5="","","1")</f>
        <v/>
      </c>
      <c r="BR5" s="276"/>
      <c r="BS5" s="415"/>
      <c r="BT5" s="89"/>
      <c r="BU5" s="460" t="str">
        <f t="shared" ref="BU5:BU13" si="21">IF(AL5="無",IF(T5="","要確認",T5),IF(R5="","",IF(R5="現カードと同一でよい","現カード同一",IF(LEFT(R5,9)="現カードから要変更",IF(T5="","要確認",T5),""))))</f>
        <v/>
      </c>
      <c r="BV5" s="415"/>
      <c r="BW5" s="270"/>
      <c r="BX5" s="264" t="str">
        <f t="shared" si="12"/>
        <v/>
      </c>
      <c r="BY5" s="278"/>
      <c r="BZ5" s="271"/>
      <c r="CA5" s="460" t="str">
        <f t="shared" ref="CA5:CA13" si="22">IF(LEFT(C5,2)="SS",IF(V5&lt;&gt;"","指定されたが設定不可",""),IF(V5="","",IF(LEFT(V5,3)="その他","備考を確認",V5)))</f>
        <v/>
      </c>
      <c r="CB5" s="276"/>
      <c r="CC5" s="89"/>
      <c r="CD5" s="89"/>
      <c r="CE5" s="89"/>
      <c r="CF5" s="89"/>
      <c r="CG5" s="89"/>
      <c r="CH5" s="89"/>
      <c r="CI5" s="89"/>
      <c r="CJ5" s="268"/>
      <c r="CK5" s="268"/>
      <c r="CL5" s="268"/>
    </row>
    <row r="6" spans="1:90" s="211" customFormat="1" ht="20.100000000000001" customHeight="1" x14ac:dyDescent="0.4">
      <c r="A6" s="330">
        <v>3</v>
      </c>
      <c r="B6" s="339" t="str">
        <f>IF(発行依頼!B17="","",発行依頼!B17)</f>
        <v/>
      </c>
      <c r="C6" s="352" t="str">
        <f>IF(発行依頼!C17="","",発行依頼!C17)</f>
        <v/>
      </c>
      <c r="D6" s="352" t="str">
        <f>IF(発行依頼!D17="","",発行依頼!D17)</f>
        <v/>
      </c>
      <c r="E6" s="341" t="str">
        <f>IF(発行依頼!E17="","",発行依頼!E17)</f>
        <v/>
      </c>
      <c r="F6" s="353" t="str">
        <f>IF(発行依頼!F17="","",発行依頼!F17)</f>
        <v/>
      </c>
      <c r="G6" s="353" t="str">
        <f>IF(発行依頼!G17="","",発行依頼!G17)</f>
        <v/>
      </c>
      <c r="H6" s="353" t="str">
        <f>IF(発行依頼!H17="","",発行依頼!H17)</f>
        <v/>
      </c>
      <c r="I6" s="354" t="str">
        <f>IF(発行依頼!I17="","",発行依頼!I17)</f>
        <v/>
      </c>
      <c r="J6" s="344" t="str">
        <f>IF(発行依頼!J17="","",発行依頼!J17)</f>
        <v/>
      </c>
      <c r="K6" s="355" t="str">
        <f>IF(発行依頼!K17="","",発行依頼!K17)</f>
        <v/>
      </c>
      <c r="L6" s="352" t="str">
        <f>IF(発行依頼!L17="","",発行依頼!L17)</f>
        <v/>
      </c>
      <c r="M6" s="352" t="str">
        <f>IF(発行依頼!M17="","",発行依頼!M17)</f>
        <v/>
      </c>
      <c r="N6" s="352" t="str">
        <f>IF(発行依頼!N17="","",発行依頼!N17)</f>
        <v/>
      </c>
      <c r="O6" s="352" t="str">
        <f>IF(発行依頼!O17="","",発行依頼!O17)</f>
        <v/>
      </c>
      <c r="P6" s="341" t="str">
        <f>IF(発行依頼!P17="","",発行依頼!P17)</f>
        <v/>
      </c>
      <c r="Q6" s="360" t="str">
        <f>IF(発行依頼!Q17="","",発行依頼!Q17)</f>
        <v/>
      </c>
      <c r="R6" s="347" t="str">
        <f>IF(発行依頼!R17="","",発行依頼!R17)</f>
        <v/>
      </c>
      <c r="S6" s="357" t="str">
        <f>IF(発行依頼!S17="","",発行依頼!S17)</f>
        <v/>
      </c>
      <c r="T6" s="352" t="str">
        <f>IF(発行依頼!T17="","",発行依頼!T17)</f>
        <v/>
      </c>
      <c r="U6" s="358" t="str">
        <f>IF(発行依頼!U17="","",発行依頼!U17)</f>
        <v/>
      </c>
      <c r="V6" s="350" t="str">
        <f>IF(発行依頼!V17="","",発行依頼!V17)</f>
        <v/>
      </c>
      <c r="W6" s="359" t="str">
        <f>IF(発行依頼!W17="","",発行依頼!W17)</f>
        <v/>
      </c>
      <c r="X6" s="330" t="str">
        <f>IF(B6="","",IF(LEN(発行依頼!$C$4)=0,"",発行依頼!$C$4))</f>
        <v/>
      </c>
      <c r="Y6" s="331" t="str">
        <f>IF(B6="","",IF(LEN(発行依頼!$C$5)=0,"",発行依頼!$C$5))</f>
        <v/>
      </c>
      <c r="Z6" s="332" t="str">
        <f>IF(B6="","",IF(LEN(発行依頼!$C$8)&gt;0,発行依頼!$C$8,IF(LEN(発行依頼!$C$4)&gt;0,発行依頼!$C$4,"")))</f>
        <v/>
      </c>
      <c r="AB6" s="336"/>
      <c r="AC6" s="261" t="str">
        <f t="shared" si="0"/>
        <v/>
      </c>
      <c r="AD6" s="262" t="str">
        <f t="shared" si="13"/>
        <v/>
      </c>
      <c r="AE6" s="274" t="str">
        <f t="shared" si="1"/>
        <v/>
      </c>
      <c r="AF6" s="275" t="str" cm="1">
        <f t="array" ref="AF6">IF(E6="","",_xlfn.IFS(E6="SMAS契約の車両","契約車両",AND(E6="SMAS契約以外",D6="非特定車両で利用"),"フリー",E6="SMAS契約以外","契約外車両",TRUE,""))</f>
        <v/>
      </c>
      <c r="AG6" s="262" t="s">
        <v>198</v>
      </c>
      <c r="AH6" s="264" t="str">
        <f t="shared" si="2"/>
        <v/>
      </c>
      <c r="AI6" s="264" t="str">
        <f t="shared" si="3"/>
        <v/>
      </c>
      <c r="AJ6" s="264" t="str">
        <f t="shared" si="4"/>
        <v/>
      </c>
      <c r="AK6" s="264" t="str">
        <f t="shared" si="5"/>
        <v/>
      </c>
      <c r="AL6" s="264" t="str">
        <f t="shared" si="6"/>
        <v/>
      </c>
      <c r="AM6" s="419"/>
      <c r="AN6" s="415" t="str">
        <f>IF(K6="","",K6)</f>
        <v/>
      </c>
      <c r="AO6" s="283" t="str">
        <f t="shared" si="7"/>
        <v/>
      </c>
      <c r="AP6" s="419"/>
      <c r="AQ6" s="428"/>
      <c r="AR6" s="419"/>
      <c r="AS6" s="419"/>
      <c r="AT6" s="419"/>
      <c r="AU6" s="419"/>
      <c r="AV6" s="419"/>
      <c r="AW6" s="263" t="str">
        <f t="shared" si="14"/>
        <v/>
      </c>
      <c r="AX6" s="265" t="str">
        <f t="shared" si="15"/>
        <v/>
      </c>
      <c r="AY6" s="431"/>
      <c r="AZ6" s="432"/>
      <c r="BA6" s="432"/>
      <c r="BB6" s="446"/>
      <c r="BC6" s="265" t="str">
        <f t="shared" si="8"/>
        <v/>
      </c>
      <c r="BD6" s="265" t="str">
        <f t="shared" si="9"/>
        <v/>
      </c>
      <c r="BE6" s="265" t="str">
        <f t="shared" si="10"/>
        <v/>
      </c>
      <c r="BF6" s="265" t="str">
        <f t="shared" si="11"/>
        <v/>
      </c>
      <c r="BG6" s="428"/>
      <c r="BH6" s="264" t="str">
        <f t="shared" si="16"/>
        <v/>
      </c>
      <c r="BI6" s="415" t="str">
        <f t="shared" si="17"/>
        <v/>
      </c>
      <c r="BJ6" s="461"/>
      <c r="BK6" s="268"/>
      <c r="BL6" s="460" t="str">
        <f t="shared" si="18"/>
        <v/>
      </c>
      <c r="BM6" s="89"/>
      <c r="BN6" s="462" t="str">
        <f t="shared" si="19"/>
        <v/>
      </c>
      <c r="BO6" s="89"/>
      <c r="BP6" s="89"/>
      <c r="BQ6" s="460" t="str">
        <f t="shared" si="20"/>
        <v/>
      </c>
      <c r="BR6" s="276"/>
      <c r="BS6" s="415"/>
      <c r="BT6" s="89"/>
      <c r="BU6" s="460" t="str">
        <f t="shared" si="21"/>
        <v/>
      </c>
      <c r="BV6" s="415"/>
      <c r="BW6" s="89"/>
      <c r="BX6" s="264" t="str">
        <f t="shared" si="12"/>
        <v/>
      </c>
      <c r="BY6" s="278"/>
      <c r="BZ6" s="271"/>
      <c r="CA6" s="460" t="str">
        <f t="shared" si="22"/>
        <v/>
      </c>
      <c r="CB6" s="276"/>
      <c r="CC6" s="89"/>
      <c r="CD6" s="89"/>
      <c r="CE6" s="89"/>
      <c r="CF6" s="89"/>
      <c r="CG6" s="89"/>
      <c r="CH6" s="89"/>
      <c r="CI6" s="89"/>
      <c r="CJ6" s="268"/>
      <c r="CK6" s="268"/>
      <c r="CL6" s="268"/>
    </row>
    <row r="7" spans="1:90" s="211" customFormat="1" ht="20.100000000000001" customHeight="1" x14ac:dyDescent="0.4">
      <c r="A7" s="330">
        <v>4</v>
      </c>
      <c r="B7" s="356" t="str">
        <f>IF(発行依頼!B18="","",発行依頼!B18)</f>
        <v/>
      </c>
      <c r="C7" s="352" t="str">
        <f>IF(発行依頼!C18="","",発行依頼!C18)</f>
        <v/>
      </c>
      <c r="D7" s="352" t="str">
        <f>IF(発行依頼!D18="","",発行依頼!D18)</f>
        <v/>
      </c>
      <c r="E7" s="341" t="str">
        <f>IF(発行依頼!E18="","",発行依頼!E18)</f>
        <v/>
      </c>
      <c r="F7" s="353" t="str">
        <f>IF(発行依頼!F18="","",発行依頼!F18)</f>
        <v/>
      </c>
      <c r="G7" s="353" t="str">
        <f>IF(発行依頼!G18="","",発行依頼!G18)</f>
        <v/>
      </c>
      <c r="H7" s="353" t="str">
        <f>IF(発行依頼!H18="","",発行依頼!H18)</f>
        <v/>
      </c>
      <c r="I7" s="354" t="str">
        <f>IF(発行依頼!I18="","",発行依頼!I18)</f>
        <v/>
      </c>
      <c r="J7" s="344" t="str">
        <f>IF(発行依頼!J18="","",発行依頼!J18)</f>
        <v/>
      </c>
      <c r="K7" s="355" t="str">
        <f>IF(発行依頼!K18="","",発行依頼!K18)</f>
        <v/>
      </c>
      <c r="L7" s="352" t="str">
        <f>IF(発行依頼!L18="","",発行依頼!L18)</f>
        <v/>
      </c>
      <c r="M7" s="352" t="str">
        <f>IF(発行依頼!M18="","",発行依頼!M18)</f>
        <v/>
      </c>
      <c r="N7" s="352" t="str">
        <f>IF(発行依頼!N18="","",発行依頼!N18)</f>
        <v/>
      </c>
      <c r="O7" s="352" t="str">
        <f>IF(発行依頼!O18="","",発行依頼!O18)</f>
        <v/>
      </c>
      <c r="P7" s="341" t="str">
        <f>IF(発行依頼!P18="","",発行依頼!P18)</f>
        <v/>
      </c>
      <c r="Q7" s="356" t="str">
        <f>IF(発行依頼!Q18="","",発行依頼!Q18)</f>
        <v/>
      </c>
      <c r="R7" s="347" t="str">
        <f>IF(発行依頼!R18="","",発行依頼!R18)</f>
        <v/>
      </c>
      <c r="S7" s="357" t="str">
        <f>IF(発行依頼!S18="","",発行依頼!S18)</f>
        <v/>
      </c>
      <c r="T7" s="352" t="str">
        <f>IF(発行依頼!T18="","",発行依頼!T18)</f>
        <v/>
      </c>
      <c r="U7" s="358" t="str">
        <f>IF(発行依頼!U18="","",発行依頼!U18)</f>
        <v/>
      </c>
      <c r="V7" s="350" t="str">
        <f>IF(発行依頼!V18="","",発行依頼!V18)</f>
        <v/>
      </c>
      <c r="W7" s="359" t="str">
        <f>IF(発行依頼!W18="","",発行依頼!W18)</f>
        <v/>
      </c>
      <c r="X7" s="330" t="str">
        <f>IF(B7="","",IF(LEN(発行依頼!$C$4)=0,"",発行依頼!$C$4))</f>
        <v/>
      </c>
      <c r="Y7" s="331" t="str">
        <f>IF(B7="","",IF(LEN(発行依頼!$C$5)=0,"",発行依頼!$C$5))</f>
        <v/>
      </c>
      <c r="Z7" s="332" t="str">
        <f>IF(B7="","",IF(LEN(発行依頼!$C$8)&gt;0,発行依頼!$C$8,IF(LEN(発行依頼!$C$4)&gt;0,発行依頼!$C$4,"")))</f>
        <v/>
      </c>
      <c r="AB7" s="127"/>
      <c r="AC7" s="261" t="str">
        <f t="shared" si="0"/>
        <v/>
      </c>
      <c r="AD7" s="262" t="str">
        <f t="shared" si="13"/>
        <v/>
      </c>
      <c r="AE7" s="274" t="str">
        <f t="shared" si="1"/>
        <v/>
      </c>
      <c r="AF7" s="275" t="str" cm="1">
        <f t="array" ref="AF7">IF(E7="","",_xlfn.IFS(E7="SMAS契約の車両","契約車両",AND(E7="SMAS契約以外",D7="非特定車両で利用"),"フリー",E7="SMAS契約以外","契約外車両",TRUE,""))</f>
        <v/>
      </c>
      <c r="AG7" s="262" t="s">
        <v>198</v>
      </c>
      <c r="AH7" s="264" t="str">
        <f t="shared" si="2"/>
        <v/>
      </c>
      <c r="AI7" s="264" t="str">
        <f t="shared" si="3"/>
        <v/>
      </c>
      <c r="AJ7" s="264" t="str">
        <f t="shared" si="4"/>
        <v/>
      </c>
      <c r="AK7" s="264" t="str">
        <f t="shared" si="5"/>
        <v/>
      </c>
      <c r="AL7" s="264" t="str">
        <f t="shared" si="6"/>
        <v/>
      </c>
      <c r="AM7" s="420"/>
      <c r="AN7" s="415" t="str">
        <f t="shared" ref="AN7:AN13" si="23">IF(K7="","",K7)</f>
        <v/>
      </c>
      <c r="AO7" s="283" t="str">
        <f t="shared" si="7"/>
        <v/>
      </c>
      <c r="AP7" s="419"/>
      <c r="AQ7" s="428"/>
      <c r="AR7" s="419"/>
      <c r="AS7" s="419"/>
      <c r="AT7" s="419"/>
      <c r="AU7" s="419"/>
      <c r="AV7" s="419"/>
      <c r="AW7" s="263" t="str">
        <f t="shared" si="14"/>
        <v/>
      </c>
      <c r="AX7" s="265" t="str">
        <f t="shared" si="15"/>
        <v/>
      </c>
      <c r="AY7" s="431"/>
      <c r="AZ7" s="432"/>
      <c r="BA7" s="432"/>
      <c r="BB7" s="446"/>
      <c r="BC7" s="265" t="str">
        <f t="shared" si="8"/>
        <v/>
      </c>
      <c r="BD7" s="265" t="str">
        <f t="shared" si="9"/>
        <v/>
      </c>
      <c r="BE7" s="265" t="str">
        <f t="shared" si="10"/>
        <v/>
      </c>
      <c r="BF7" s="265" t="str">
        <f t="shared" si="11"/>
        <v/>
      </c>
      <c r="BG7" s="428"/>
      <c r="BH7" s="264" t="str">
        <f t="shared" si="16"/>
        <v/>
      </c>
      <c r="BI7" s="415" t="str">
        <f t="shared" si="17"/>
        <v/>
      </c>
      <c r="BJ7" s="461"/>
      <c r="BK7" s="268"/>
      <c r="BL7" s="460" t="str">
        <f t="shared" si="18"/>
        <v/>
      </c>
      <c r="BM7" s="89"/>
      <c r="BN7" s="462" t="str">
        <f t="shared" si="19"/>
        <v/>
      </c>
      <c r="BO7" s="89"/>
      <c r="BP7" s="89"/>
      <c r="BQ7" s="460" t="str">
        <f t="shared" si="20"/>
        <v/>
      </c>
      <c r="BR7" s="276"/>
      <c r="BS7" s="415"/>
      <c r="BT7" s="89"/>
      <c r="BU7" s="460" t="str">
        <f t="shared" si="21"/>
        <v/>
      </c>
      <c r="BV7" s="415"/>
      <c r="BW7" s="89"/>
      <c r="BX7" s="264" t="str">
        <f t="shared" si="12"/>
        <v/>
      </c>
      <c r="BY7" s="278"/>
      <c r="BZ7" s="271"/>
      <c r="CA7" s="460" t="str">
        <f t="shared" si="22"/>
        <v/>
      </c>
      <c r="CB7" s="276"/>
      <c r="CC7" s="89"/>
      <c r="CD7" s="89"/>
      <c r="CE7" s="89"/>
      <c r="CF7" s="89"/>
      <c r="CG7" s="89"/>
      <c r="CH7" s="89"/>
      <c r="CI7" s="89"/>
      <c r="CJ7" s="268"/>
      <c r="CK7" s="268"/>
      <c r="CL7" s="268"/>
    </row>
    <row r="8" spans="1:90" s="211" customFormat="1" ht="20.100000000000001" customHeight="1" x14ac:dyDescent="0.4">
      <c r="A8" s="330">
        <v>5</v>
      </c>
      <c r="B8" s="346" t="str">
        <f>IF(発行依頼!B19="","",発行依頼!B19)</f>
        <v/>
      </c>
      <c r="C8" s="352" t="str">
        <f>IF(発行依頼!C19="","",発行依頼!C19)</f>
        <v/>
      </c>
      <c r="D8" s="352" t="str">
        <f>IF(発行依頼!D19="","",発行依頼!D19)</f>
        <v/>
      </c>
      <c r="E8" s="341" t="str">
        <f>IF(発行依頼!E19="","",発行依頼!E19)</f>
        <v/>
      </c>
      <c r="F8" s="353" t="str">
        <f>IF(発行依頼!F19="","",発行依頼!F19)</f>
        <v/>
      </c>
      <c r="G8" s="353" t="str">
        <f>IF(発行依頼!G19="","",発行依頼!G19)</f>
        <v/>
      </c>
      <c r="H8" s="353" t="str">
        <f>IF(発行依頼!H19="","",発行依頼!H19)</f>
        <v/>
      </c>
      <c r="I8" s="354" t="str">
        <f>IF(発行依頼!I19="","",発行依頼!I19)</f>
        <v/>
      </c>
      <c r="J8" s="344" t="str">
        <f>IF(発行依頼!J19="","",発行依頼!J19)</f>
        <v/>
      </c>
      <c r="K8" s="355" t="str">
        <f>IF(発行依頼!K19="","",発行依頼!K19)</f>
        <v/>
      </c>
      <c r="L8" s="352" t="str">
        <f>IF(発行依頼!L19="","",発行依頼!L19)</f>
        <v/>
      </c>
      <c r="M8" s="352" t="str">
        <f>IF(発行依頼!M19="","",発行依頼!M19)</f>
        <v/>
      </c>
      <c r="N8" s="352" t="str">
        <f>IF(発行依頼!N19="","",発行依頼!N19)</f>
        <v/>
      </c>
      <c r="O8" s="352" t="str">
        <f>IF(発行依頼!O19="","",発行依頼!O19)</f>
        <v/>
      </c>
      <c r="P8" s="341" t="str">
        <f>IF(発行依頼!P19="","",発行依頼!P19)</f>
        <v/>
      </c>
      <c r="Q8" s="356" t="str">
        <f>IF(発行依頼!Q19="","",発行依頼!Q19)</f>
        <v/>
      </c>
      <c r="R8" s="347" t="str">
        <f>IF(発行依頼!R19="","",発行依頼!R19)</f>
        <v/>
      </c>
      <c r="S8" s="357" t="str">
        <f>IF(発行依頼!S19="","",発行依頼!S19)</f>
        <v/>
      </c>
      <c r="T8" s="352" t="str">
        <f>IF(発行依頼!T19="","",発行依頼!T19)</f>
        <v/>
      </c>
      <c r="U8" s="358" t="str">
        <f>IF(発行依頼!U19="","",発行依頼!U19)</f>
        <v/>
      </c>
      <c r="V8" s="350" t="str">
        <f>IF(発行依頼!V19="","",発行依頼!V19)</f>
        <v/>
      </c>
      <c r="W8" s="359" t="str">
        <f>IF(発行依頼!W19="","",発行依頼!W19)</f>
        <v/>
      </c>
      <c r="X8" s="330" t="str">
        <f>IF(B8="","",IF(LEN(発行依頼!$C$4)=0,"",発行依頼!$C$4))</f>
        <v/>
      </c>
      <c r="Y8" s="331" t="str">
        <f>IF(B8="","",IF(LEN(発行依頼!$C$5)=0,"",発行依頼!$C$5))</f>
        <v/>
      </c>
      <c r="Z8" s="332" t="str">
        <f>IF(B8="","",IF(LEN(発行依頼!$C$8)&gt;0,発行依頼!$C$8,IF(LEN(発行依頼!$C$4)&gt;0,発行依頼!$C$4,"")))</f>
        <v/>
      </c>
      <c r="AB8" s="336"/>
      <c r="AC8" s="261" t="str">
        <f t="shared" si="0"/>
        <v/>
      </c>
      <c r="AD8" s="262" t="str">
        <f t="shared" si="13"/>
        <v/>
      </c>
      <c r="AE8" s="274" t="str">
        <f t="shared" si="1"/>
        <v/>
      </c>
      <c r="AF8" s="275" t="str" cm="1">
        <f t="array" ref="AF8">IF(E8="","",_xlfn.IFS(E8="SMAS契約の車両","契約車両",AND(E8="SMAS契約以外",D8="非特定車両で利用"),"フリー",E8="SMAS契約以外","契約外車両",TRUE,""))</f>
        <v/>
      </c>
      <c r="AG8" s="262" t="s">
        <v>198</v>
      </c>
      <c r="AH8" s="264" t="str">
        <f t="shared" si="2"/>
        <v/>
      </c>
      <c r="AI8" s="264" t="str">
        <f t="shared" si="3"/>
        <v/>
      </c>
      <c r="AJ8" s="264" t="str">
        <f t="shared" si="4"/>
        <v/>
      </c>
      <c r="AK8" s="264" t="str">
        <f t="shared" si="5"/>
        <v/>
      </c>
      <c r="AL8" s="264" t="str">
        <f t="shared" si="6"/>
        <v/>
      </c>
      <c r="AM8" s="419"/>
      <c r="AN8" s="415" t="str">
        <f t="shared" si="23"/>
        <v/>
      </c>
      <c r="AO8" s="283" t="str">
        <f t="shared" si="7"/>
        <v/>
      </c>
      <c r="AP8" s="420"/>
      <c r="AQ8" s="428"/>
      <c r="AR8" s="419"/>
      <c r="AS8" s="419"/>
      <c r="AT8" s="419"/>
      <c r="AU8" s="419"/>
      <c r="AV8" s="419"/>
      <c r="AW8" s="263" t="str">
        <f t="shared" si="14"/>
        <v/>
      </c>
      <c r="AX8" s="265" t="str">
        <f t="shared" si="15"/>
        <v/>
      </c>
      <c r="AY8" s="431"/>
      <c r="AZ8" s="432"/>
      <c r="BA8" s="432"/>
      <c r="BB8" s="446"/>
      <c r="BC8" s="265" t="str">
        <f t="shared" si="8"/>
        <v/>
      </c>
      <c r="BD8" s="265" t="str">
        <f t="shared" si="9"/>
        <v/>
      </c>
      <c r="BE8" s="265" t="str">
        <f t="shared" si="10"/>
        <v/>
      </c>
      <c r="BF8" s="265" t="str">
        <f t="shared" si="11"/>
        <v/>
      </c>
      <c r="BG8" s="428"/>
      <c r="BH8" s="264" t="str">
        <f t="shared" si="16"/>
        <v/>
      </c>
      <c r="BI8" s="415" t="str">
        <f t="shared" si="17"/>
        <v/>
      </c>
      <c r="BJ8" s="461"/>
      <c r="BK8" s="268"/>
      <c r="BL8" s="460" t="str">
        <f t="shared" si="18"/>
        <v/>
      </c>
      <c r="BM8" s="89"/>
      <c r="BN8" s="462" t="str">
        <f t="shared" si="19"/>
        <v/>
      </c>
      <c r="BO8" s="89"/>
      <c r="BP8" s="89"/>
      <c r="BQ8" s="460" t="str">
        <f t="shared" si="20"/>
        <v/>
      </c>
      <c r="BR8" s="276"/>
      <c r="BS8" s="415"/>
      <c r="BT8" s="89"/>
      <c r="BU8" s="460" t="str">
        <f t="shared" si="21"/>
        <v/>
      </c>
      <c r="BV8" s="415"/>
      <c r="BW8" s="89"/>
      <c r="BX8" s="264" t="str">
        <f t="shared" si="12"/>
        <v/>
      </c>
      <c r="BY8" s="278"/>
      <c r="BZ8" s="271"/>
      <c r="CA8" s="460" t="str">
        <f t="shared" si="22"/>
        <v/>
      </c>
      <c r="CB8" s="276"/>
      <c r="CC8" s="89"/>
      <c r="CD8" s="89"/>
      <c r="CE8" s="89"/>
      <c r="CF8" s="89"/>
      <c r="CG8" s="89"/>
      <c r="CH8" s="89"/>
      <c r="CI8" s="89"/>
      <c r="CJ8" s="268"/>
      <c r="CK8" s="464"/>
      <c r="CL8" s="268"/>
    </row>
    <row r="9" spans="1:90" s="211" customFormat="1" ht="20.100000000000001" customHeight="1" x14ac:dyDescent="0.4">
      <c r="A9" s="330">
        <v>6</v>
      </c>
      <c r="B9" s="339" t="str">
        <f>IF(発行依頼!B20="","",発行依頼!B20)</f>
        <v/>
      </c>
      <c r="C9" s="340" t="str">
        <f>IF(発行依頼!C20="","",発行依頼!C20)</f>
        <v/>
      </c>
      <c r="D9" s="352" t="str">
        <f>IF(発行依頼!D20="","",発行依頼!D20)</f>
        <v/>
      </c>
      <c r="E9" s="341" t="str">
        <f>IF(発行依頼!E20="","",発行依頼!E20)</f>
        <v/>
      </c>
      <c r="F9" s="342" t="str">
        <f>IF(発行依頼!F20="","",発行依頼!F20)</f>
        <v/>
      </c>
      <c r="G9" s="342" t="str">
        <f>IF(発行依頼!G20="","",発行依頼!G20)</f>
        <v/>
      </c>
      <c r="H9" s="342" t="str">
        <f>IF(発行依頼!H20="","",発行依頼!H20)</f>
        <v/>
      </c>
      <c r="I9" s="343" t="str">
        <f>IF(発行依頼!I20="","",発行依頼!I20)</f>
        <v/>
      </c>
      <c r="J9" s="344" t="str">
        <f>IF(発行依頼!J20="","",発行依頼!J20)</f>
        <v/>
      </c>
      <c r="K9" s="345" t="str">
        <f>IF(発行依頼!K20="","",発行依頼!K20)</f>
        <v/>
      </c>
      <c r="L9" s="340" t="str">
        <f>IF(発行依頼!L20="","",発行依頼!L20)</f>
        <v/>
      </c>
      <c r="M9" s="340" t="str">
        <f>IF(発行依頼!M20="","",発行依頼!M20)</f>
        <v/>
      </c>
      <c r="N9" s="340" t="str">
        <f>IF(発行依頼!N20="","",発行依頼!N20)</f>
        <v/>
      </c>
      <c r="O9" s="340" t="str">
        <f>IF(発行依頼!O20="","",発行依頼!O20)</f>
        <v/>
      </c>
      <c r="P9" s="341" t="str">
        <f>IF(発行依頼!P20="","",発行依頼!P20)</f>
        <v/>
      </c>
      <c r="Q9" s="346" t="str">
        <f>IF(発行依頼!Q20="","",発行依頼!Q20)</f>
        <v/>
      </c>
      <c r="R9" s="347" t="str">
        <f>IF(発行依頼!R20="","",発行依頼!R20)</f>
        <v/>
      </c>
      <c r="S9" s="348" t="str">
        <f>IF(発行依頼!S20="","",発行依頼!S20)</f>
        <v/>
      </c>
      <c r="T9" s="340" t="str">
        <f>IF(発行依頼!T20="","",発行依頼!T20)</f>
        <v/>
      </c>
      <c r="U9" s="349" t="str">
        <f>IF(発行依頼!U20="","",発行依頼!U20)</f>
        <v/>
      </c>
      <c r="V9" s="350" t="str">
        <f>IF(発行依頼!V20="","",発行依頼!V20)</f>
        <v/>
      </c>
      <c r="W9" s="351" t="str">
        <f>IF(発行依頼!W20="","",発行依頼!W20)</f>
        <v/>
      </c>
      <c r="X9" s="330" t="str">
        <f>IF(B9="","",IF(LEN(発行依頼!$C$4)=0,"",発行依頼!$C$4))</f>
        <v/>
      </c>
      <c r="Y9" s="331" t="str">
        <f>IF(B9="","",IF(LEN(発行依頼!$C$5)=0,"",発行依頼!$C$5))</f>
        <v/>
      </c>
      <c r="Z9" s="332" t="str">
        <f>IF(B9="","",IF(LEN(発行依頼!$C$8)&gt;0,発行依頼!$C$8,IF(LEN(発行依頼!$C$4)&gt;0,発行依頼!$C$4,"")))</f>
        <v/>
      </c>
      <c r="AC9" s="261" t="str">
        <f t="shared" si="0"/>
        <v/>
      </c>
      <c r="AD9" s="262" t="str">
        <f t="shared" si="13"/>
        <v/>
      </c>
      <c r="AE9" s="274" t="str">
        <f t="shared" si="1"/>
        <v/>
      </c>
      <c r="AF9" s="275" t="str" cm="1">
        <f t="array" ref="AF9">IF(E9="","",_xlfn.IFS(E9="SMAS契約の車両","契約車両",AND(E9="SMAS契約以外",D9="非特定車両で利用"),"フリー",E9="SMAS契約以外","契約外車両",TRUE,""))</f>
        <v/>
      </c>
      <c r="AG9" s="262" t="s">
        <v>198</v>
      </c>
      <c r="AH9" s="264" t="str">
        <f t="shared" si="2"/>
        <v/>
      </c>
      <c r="AI9" s="264" t="str">
        <f t="shared" si="3"/>
        <v/>
      </c>
      <c r="AJ9" s="264" t="str">
        <f t="shared" si="4"/>
        <v/>
      </c>
      <c r="AK9" s="264" t="str">
        <f t="shared" si="5"/>
        <v/>
      </c>
      <c r="AL9" s="264" t="str">
        <f t="shared" si="6"/>
        <v/>
      </c>
      <c r="AM9" s="419"/>
      <c r="AN9" s="415" t="str">
        <f t="shared" si="23"/>
        <v/>
      </c>
      <c r="AO9" s="283" t="str">
        <f t="shared" si="7"/>
        <v/>
      </c>
      <c r="AP9" s="419"/>
      <c r="AQ9" s="428"/>
      <c r="AR9" s="419"/>
      <c r="AS9" s="419"/>
      <c r="AT9" s="419"/>
      <c r="AU9" s="419"/>
      <c r="AV9" s="419"/>
      <c r="AW9" s="263" t="str">
        <f t="shared" si="14"/>
        <v/>
      </c>
      <c r="AX9" s="265" t="str">
        <f t="shared" si="15"/>
        <v/>
      </c>
      <c r="AY9" s="431"/>
      <c r="AZ9" s="432"/>
      <c r="BA9" s="432"/>
      <c r="BB9" s="446"/>
      <c r="BC9" s="265" t="str">
        <f t="shared" si="8"/>
        <v/>
      </c>
      <c r="BD9" s="265" t="str">
        <f t="shared" si="9"/>
        <v/>
      </c>
      <c r="BE9" s="265" t="str">
        <f t="shared" si="10"/>
        <v/>
      </c>
      <c r="BF9" s="265" t="str">
        <f t="shared" si="11"/>
        <v/>
      </c>
      <c r="BG9" s="428"/>
      <c r="BH9" s="264" t="str">
        <f t="shared" si="16"/>
        <v/>
      </c>
      <c r="BI9" s="415" t="str">
        <f t="shared" si="17"/>
        <v/>
      </c>
      <c r="BJ9" s="461"/>
      <c r="BK9" s="268"/>
      <c r="BL9" s="460" t="str">
        <f t="shared" si="18"/>
        <v/>
      </c>
      <c r="BM9" s="89"/>
      <c r="BN9" s="462" t="str">
        <f t="shared" si="19"/>
        <v/>
      </c>
      <c r="BO9" s="89"/>
      <c r="BP9" s="89"/>
      <c r="BQ9" s="460" t="str">
        <f t="shared" si="20"/>
        <v/>
      </c>
      <c r="BR9" s="276"/>
      <c r="BS9" s="415"/>
      <c r="BT9" s="89"/>
      <c r="BU9" s="460" t="str">
        <f t="shared" si="21"/>
        <v/>
      </c>
      <c r="BV9" s="415"/>
      <c r="BW9" s="89"/>
      <c r="BX9" s="264" t="str">
        <f t="shared" si="12"/>
        <v/>
      </c>
      <c r="BY9" s="278"/>
      <c r="BZ9" s="271"/>
      <c r="CA9" s="460" t="str">
        <f t="shared" si="22"/>
        <v/>
      </c>
      <c r="CB9" s="276"/>
      <c r="CC9" s="89"/>
      <c r="CD9" s="89"/>
      <c r="CE9" s="89"/>
      <c r="CF9" s="89"/>
      <c r="CG9" s="89"/>
      <c r="CH9" s="89"/>
      <c r="CI9" s="89"/>
      <c r="CJ9" s="268"/>
      <c r="CK9" s="268"/>
      <c r="CL9" s="268"/>
    </row>
    <row r="10" spans="1:90" s="211" customFormat="1" ht="20.100000000000001" customHeight="1" x14ac:dyDescent="0.4">
      <c r="A10" s="330">
        <v>7</v>
      </c>
      <c r="B10" s="339" t="str">
        <f>IF(発行依頼!B21="","",発行依頼!B21)</f>
        <v/>
      </c>
      <c r="C10" s="352" t="str">
        <f>IF(発行依頼!C21="","",発行依頼!C21)</f>
        <v/>
      </c>
      <c r="D10" s="352" t="str">
        <f>IF(発行依頼!D21="","",発行依頼!D21)</f>
        <v/>
      </c>
      <c r="E10" s="341" t="str">
        <f>IF(発行依頼!E21="","",発行依頼!E21)</f>
        <v/>
      </c>
      <c r="F10" s="353" t="str">
        <f>IF(発行依頼!F21="","",発行依頼!F21)</f>
        <v/>
      </c>
      <c r="G10" s="353" t="str">
        <f>IF(発行依頼!G21="","",発行依頼!G21)</f>
        <v/>
      </c>
      <c r="H10" s="353" t="str">
        <f>IF(発行依頼!H21="","",発行依頼!H21)</f>
        <v/>
      </c>
      <c r="I10" s="354" t="str">
        <f>IF(発行依頼!I21="","",発行依頼!I21)</f>
        <v/>
      </c>
      <c r="J10" s="344" t="str">
        <f>IF(発行依頼!J21="","",発行依頼!J21)</f>
        <v/>
      </c>
      <c r="K10" s="355" t="str">
        <f>IF(発行依頼!K21="","",発行依頼!K21)</f>
        <v/>
      </c>
      <c r="L10" s="352" t="str">
        <f>IF(発行依頼!L21="","",発行依頼!L21)</f>
        <v/>
      </c>
      <c r="M10" s="352" t="str">
        <f>IF(発行依頼!M21="","",発行依頼!M21)</f>
        <v/>
      </c>
      <c r="N10" s="352" t="str">
        <f>IF(発行依頼!N21="","",発行依頼!N21)</f>
        <v/>
      </c>
      <c r="O10" s="352" t="str">
        <f>IF(発行依頼!O21="","",発行依頼!O21)</f>
        <v/>
      </c>
      <c r="P10" s="341" t="str">
        <f>IF(発行依頼!P21="","",発行依頼!P21)</f>
        <v/>
      </c>
      <c r="Q10" s="356" t="str">
        <f>IF(発行依頼!Q21="","",発行依頼!Q21)</f>
        <v/>
      </c>
      <c r="R10" s="347" t="str">
        <f>IF(発行依頼!R21="","",発行依頼!R21)</f>
        <v/>
      </c>
      <c r="S10" s="357" t="str">
        <f>IF(発行依頼!S21="","",発行依頼!S21)</f>
        <v/>
      </c>
      <c r="T10" s="352" t="str">
        <f>IF(発行依頼!T21="","",発行依頼!T21)</f>
        <v/>
      </c>
      <c r="U10" s="358" t="str">
        <f>IF(発行依頼!U21="","",発行依頼!U21)</f>
        <v/>
      </c>
      <c r="V10" s="350" t="str">
        <f>IF(発行依頼!V21="","",発行依頼!V21)</f>
        <v/>
      </c>
      <c r="W10" s="359" t="str">
        <f>IF(発行依頼!W21="","",発行依頼!W21)</f>
        <v/>
      </c>
      <c r="X10" s="330" t="str">
        <f>IF(B10="","",IF(LEN(発行依頼!$C$4)=0,"",発行依頼!$C$4))</f>
        <v/>
      </c>
      <c r="Y10" s="331" t="str">
        <f>IF(B10="","",IF(LEN(発行依頼!$C$5)=0,"",発行依頼!$C$5))</f>
        <v/>
      </c>
      <c r="Z10" s="332" t="str">
        <f>IF(B10="","",IF(LEN(発行依頼!$C$8)&gt;0,発行依頼!$C$8,IF(LEN(発行依頼!$C$4)&gt;0,発行依頼!$C$4,"")))</f>
        <v/>
      </c>
      <c r="AC10" s="261" t="str">
        <f t="shared" si="0"/>
        <v/>
      </c>
      <c r="AD10" s="262" t="str">
        <f t="shared" si="13"/>
        <v/>
      </c>
      <c r="AE10" s="274" t="str">
        <f t="shared" si="1"/>
        <v/>
      </c>
      <c r="AF10" s="275" t="str" cm="1">
        <f t="array" ref="AF10">IF(E10="","",_xlfn.IFS(E10="SMAS契約の車両","契約車両",AND(E10="SMAS契約以外",D10="非特定車両で利用"),"フリー",E10="SMAS契約以外","契約外車両",TRUE,""))</f>
        <v/>
      </c>
      <c r="AG10" s="262" t="s">
        <v>198</v>
      </c>
      <c r="AH10" s="264" t="str">
        <f t="shared" si="2"/>
        <v/>
      </c>
      <c r="AI10" s="264" t="str">
        <f t="shared" si="3"/>
        <v/>
      </c>
      <c r="AJ10" s="264" t="str">
        <f t="shared" si="4"/>
        <v/>
      </c>
      <c r="AK10" s="264" t="str">
        <f t="shared" si="5"/>
        <v/>
      </c>
      <c r="AL10" s="264" t="str">
        <f t="shared" si="6"/>
        <v/>
      </c>
      <c r="AM10" s="419"/>
      <c r="AN10" s="415" t="str">
        <f t="shared" si="23"/>
        <v/>
      </c>
      <c r="AO10" s="283" t="str">
        <f t="shared" si="7"/>
        <v/>
      </c>
      <c r="AP10" s="419"/>
      <c r="AQ10" s="428"/>
      <c r="AR10" s="419"/>
      <c r="AS10" s="419"/>
      <c r="AT10" s="419"/>
      <c r="AU10" s="419"/>
      <c r="AV10" s="419"/>
      <c r="AW10" s="263" t="str">
        <f t="shared" si="14"/>
        <v/>
      </c>
      <c r="AX10" s="265" t="str">
        <f t="shared" si="15"/>
        <v/>
      </c>
      <c r="AY10" s="432"/>
      <c r="AZ10" s="432"/>
      <c r="BA10" s="432"/>
      <c r="BB10" s="446"/>
      <c r="BC10" s="265" t="str">
        <f t="shared" si="8"/>
        <v/>
      </c>
      <c r="BD10" s="265" t="str">
        <f t="shared" si="9"/>
        <v/>
      </c>
      <c r="BE10" s="265" t="str">
        <f t="shared" si="10"/>
        <v/>
      </c>
      <c r="BF10" s="265" t="str">
        <f t="shared" si="11"/>
        <v/>
      </c>
      <c r="BG10" s="428"/>
      <c r="BH10" s="264" t="str">
        <f t="shared" si="16"/>
        <v/>
      </c>
      <c r="BI10" s="415" t="str">
        <f t="shared" si="17"/>
        <v/>
      </c>
      <c r="BJ10" s="276"/>
      <c r="BK10" s="268"/>
      <c r="BL10" s="460" t="str">
        <f t="shared" si="18"/>
        <v/>
      </c>
      <c r="BM10" s="89"/>
      <c r="BN10" s="462" t="str">
        <f t="shared" si="19"/>
        <v/>
      </c>
      <c r="BO10" s="89"/>
      <c r="BP10" s="89"/>
      <c r="BQ10" s="460" t="str">
        <f t="shared" si="20"/>
        <v/>
      </c>
      <c r="BR10" s="276"/>
      <c r="BS10" s="415"/>
      <c r="BT10" s="89"/>
      <c r="BU10" s="460" t="str">
        <f t="shared" si="21"/>
        <v/>
      </c>
      <c r="BV10" s="415"/>
      <c r="BW10" s="89"/>
      <c r="BX10" s="264" t="str">
        <f t="shared" si="12"/>
        <v/>
      </c>
      <c r="BY10" s="278"/>
      <c r="BZ10" s="271"/>
      <c r="CA10" s="460" t="str">
        <f t="shared" si="22"/>
        <v/>
      </c>
      <c r="CB10" s="276"/>
      <c r="CC10" s="89"/>
      <c r="CD10" s="89"/>
      <c r="CE10" s="89"/>
      <c r="CF10" s="89"/>
      <c r="CG10" s="89"/>
      <c r="CH10" s="89"/>
      <c r="CI10" s="89"/>
      <c r="CJ10" s="268"/>
      <c r="CK10" s="268"/>
      <c r="CL10" s="268"/>
    </row>
    <row r="11" spans="1:90" s="211" customFormat="1" ht="20.100000000000001" customHeight="1" x14ac:dyDescent="0.4">
      <c r="A11" s="330">
        <v>8</v>
      </c>
      <c r="B11" s="339" t="str">
        <f>IF(発行依頼!B22="","",発行依頼!B22)</f>
        <v/>
      </c>
      <c r="C11" s="352" t="str">
        <f>IF(発行依頼!C22="","",発行依頼!C22)</f>
        <v/>
      </c>
      <c r="D11" s="352" t="str">
        <f>IF(発行依頼!D22="","",発行依頼!D22)</f>
        <v/>
      </c>
      <c r="E11" s="341" t="str">
        <f>IF(発行依頼!E22="","",発行依頼!E22)</f>
        <v/>
      </c>
      <c r="F11" s="353" t="str">
        <f>IF(発行依頼!F22="","",発行依頼!F22)</f>
        <v/>
      </c>
      <c r="G11" s="353" t="str">
        <f>IF(発行依頼!G22="","",発行依頼!G22)</f>
        <v/>
      </c>
      <c r="H11" s="353" t="str">
        <f>IF(発行依頼!H22="","",発行依頼!H22)</f>
        <v/>
      </c>
      <c r="I11" s="354" t="str">
        <f>IF(発行依頼!I22="","",発行依頼!I22)</f>
        <v/>
      </c>
      <c r="J11" s="344" t="str">
        <f>IF(発行依頼!J22="","",発行依頼!J22)</f>
        <v/>
      </c>
      <c r="K11" s="355" t="str">
        <f>IF(発行依頼!K22="","",発行依頼!K22)</f>
        <v/>
      </c>
      <c r="L11" s="352" t="str">
        <f>IF(発行依頼!L22="","",発行依頼!L22)</f>
        <v/>
      </c>
      <c r="M11" s="352" t="str">
        <f>IF(発行依頼!M22="","",発行依頼!M22)</f>
        <v/>
      </c>
      <c r="N11" s="352" t="str">
        <f>IF(発行依頼!N22="","",発行依頼!N22)</f>
        <v/>
      </c>
      <c r="O11" s="352" t="str">
        <f>IF(発行依頼!O22="","",発行依頼!O22)</f>
        <v/>
      </c>
      <c r="P11" s="341" t="str">
        <f>IF(発行依頼!P22="","",発行依頼!P22)</f>
        <v/>
      </c>
      <c r="Q11" s="356" t="str">
        <f>IF(発行依頼!Q22="","",発行依頼!Q22)</f>
        <v/>
      </c>
      <c r="R11" s="347" t="str">
        <f>IF(発行依頼!R22="","",発行依頼!R22)</f>
        <v/>
      </c>
      <c r="S11" s="357" t="str">
        <f>IF(発行依頼!S22="","",発行依頼!S22)</f>
        <v/>
      </c>
      <c r="T11" s="352" t="str">
        <f>IF(発行依頼!T22="","",発行依頼!T22)</f>
        <v/>
      </c>
      <c r="U11" s="358" t="str">
        <f>IF(発行依頼!U22="","",発行依頼!U22)</f>
        <v/>
      </c>
      <c r="V11" s="350" t="str">
        <f>IF(発行依頼!V22="","",発行依頼!V22)</f>
        <v/>
      </c>
      <c r="W11" s="359" t="str">
        <f>IF(発行依頼!W22="","",発行依頼!W22)</f>
        <v/>
      </c>
      <c r="X11" s="330" t="str">
        <f>IF(B11="","",IF(LEN(発行依頼!$C$4)=0,"",発行依頼!$C$4))</f>
        <v/>
      </c>
      <c r="Y11" s="331" t="str">
        <f>IF(B11="","",IF(LEN(発行依頼!$C$5)=0,"",発行依頼!$C$5))</f>
        <v/>
      </c>
      <c r="Z11" s="332" t="str">
        <f>IF(B11="","",IF(LEN(発行依頼!$C$8)&gt;0,発行依頼!$C$8,IF(LEN(発行依頼!$C$4)&gt;0,発行依頼!$C$4,"")))</f>
        <v/>
      </c>
      <c r="AB11" s="336"/>
      <c r="AC11" s="261" t="str">
        <f t="shared" si="0"/>
        <v/>
      </c>
      <c r="AD11" s="262" t="str">
        <f t="shared" si="13"/>
        <v/>
      </c>
      <c r="AE11" s="274" t="str">
        <f t="shared" si="1"/>
        <v/>
      </c>
      <c r="AF11" s="275" t="str" cm="1">
        <f t="array" ref="AF11">IF(E11="","",_xlfn.IFS(E11="SMAS契約の車両","契約車両",AND(E11="SMAS契約以外",D11="非特定車両で利用"),"フリー",E11="SMAS契約以外","契約外車両",TRUE,""))</f>
        <v/>
      </c>
      <c r="AG11" s="262" t="s">
        <v>198</v>
      </c>
      <c r="AH11" s="264" t="str">
        <f t="shared" si="2"/>
        <v/>
      </c>
      <c r="AI11" s="264" t="str">
        <f t="shared" si="3"/>
        <v/>
      </c>
      <c r="AJ11" s="264" t="str">
        <f t="shared" si="4"/>
        <v/>
      </c>
      <c r="AK11" s="264" t="str">
        <f t="shared" si="5"/>
        <v/>
      </c>
      <c r="AL11" s="264" t="str">
        <f t="shared" si="6"/>
        <v/>
      </c>
      <c r="AM11" s="419"/>
      <c r="AN11" s="415" t="str">
        <f t="shared" si="23"/>
        <v/>
      </c>
      <c r="AO11" s="283" t="str">
        <f t="shared" si="7"/>
        <v/>
      </c>
      <c r="AP11" s="419"/>
      <c r="AQ11" s="428"/>
      <c r="AR11" s="419"/>
      <c r="AS11" s="419"/>
      <c r="AT11" s="419"/>
      <c r="AU11" s="419"/>
      <c r="AV11" s="419"/>
      <c r="AW11" s="263" t="str">
        <f t="shared" si="14"/>
        <v/>
      </c>
      <c r="AX11" s="265" t="str">
        <f t="shared" si="15"/>
        <v/>
      </c>
      <c r="AY11" s="432"/>
      <c r="AZ11" s="432"/>
      <c r="BA11" s="432"/>
      <c r="BB11" s="446"/>
      <c r="BC11" s="265" t="str">
        <f t="shared" si="8"/>
        <v/>
      </c>
      <c r="BD11" s="265" t="str">
        <f t="shared" si="9"/>
        <v/>
      </c>
      <c r="BE11" s="265" t="str">
        <f t="shared" si="10"/>
        <v/>
      </c>
      <c r="BF11" s="265" t="str">
        <f t="shared" si="11"/>
        <v/>
      </c>
      <c r="BG11" s="428"/>
      <c r="BH11" s="264" t="str">
        <f t="shared" si="16"/>
        <v/>
      </c>
      <c r="BI11" s="415" t="str">
        <f t="shared" si="17"/>
        <v/>
      </c>
      <c r="BJ11" s="276"/>
      <c r="BK11" s="268"/>
      <c r="BL11" s="460" t="str">
        <f t="shared" si="18"/>
        <v/>
      </c>
      <c r="BM11" s="89"/>
      <c r="BN11" s="462" t="str">
        <f t="shared" si="19"/>
        <v/>
      </c>
      <c r="BO11" s="89"/>
      <c r="BP11" s="89"/>
      <c r="BQ11" s="460" t="str">
        <f t="shared" si="20"/>
        <v/>
      </c>
      <c r="BR11" s="276"/>
      <c r="BS11" s="415"/>
      <c r="BT11" s="89"/>
      <c r="BU11" s="460" t="str">
        <f t="shared" si="21"/>
        <v/>
      </c>
      <c r="BV11" s="415"/>
      <c r="BW11" s="89"/>
      <c r="BX11" s="264" t="str">
        <f t="shared" si="12"/>
        <v/>
      </c>
      <c r="BY11" s="278"/>
      <c r="BZ11" s="271"/>
      <c r="CA11" s="460" t="str">
        <f t="shared" si="22"/>
        <v/>
      </c>
      <c r="CB11" s="276"/>
      <c r="CC11" s="89"/>
      <c r="CD11" s="89"/>
      <c r="CE11" s="89"/>
      <c r="CF11" s="89"/>
      <c r="CG11" s="89"/>
      <c r="CH11" s="89"/>
      <c r="CI11" s="89"/>
      <c r="CJ11" s="268"/>
      <c r="CK11" s="268"/>
      <c r="CL11" s="268"/>
    </row>
    <row r="12" spans="1:90" s="211" customFormat="1" ht="20.100000000000001" customHeight="1" x14ac:dyDescent="0.4">
      <c r="A12" s="330">
        <v>9</v>
      </c>
      <c r="B12" s="339" t="str">
        <f>IF(発行依頼!B23="","",発行依頼!B23)</f>
        <v/>
      </c>
      <c r="C12" s="352" t="str">
        <f>IF(発行依頼!C23="","",発行依頼!C23)</f>
        <v/>
      </c>
      <c r="D12" s="352" t="str">
        <f>IF(発行依頼!D23="","",発行依頼!D23)</f>
        <v/>
      </c>
      <c r="E12" s="341" t="str">
        <f>IF(発行依頼!E23="","",発行依頼!E23)</f>
        <v/>
      </c>
      <c r="F12" s="353" t="str">
        <f>IF(発行依頼!F23="","",発行依頼!F23)</f>
        <v/>
      </c>
      <c r="G12" s="353" t="str">
        <f>IF(発行依頼!G23="","",発行依頼!G23)</f>
        <v/>
      </c>
      <c r="H12" s="353" t="str">
        <f>IF(発行依頼!H23="","",発行依頼!H23)</f>
        <v/>
      </c>
      <c r="I12" s="354" t="str">
        <f>IF(発行依頼!I23="","",発行依頼!I23)</f>
        <v/>
      </c>
      <c r="J12" s="344" t="str">
        <f>IF(発行依頼!J23="","",発行依頼!J23)</f>
        <v/>
      </c>
      <c r="K12" s="355" t="str">
        <f>IF(発行依頼!K23="","",発行依頼!K23)</f>
        <v/>
      </c>
      <c r="L12" s="352" t="str">
        <f>IF(発行依頼!L23="","",発行依頼!L23)</f>
        <v/>
      </c>
      <c r="M12" s="352" t="str">
        <f>IF(発行依頼!M23="","",発行依頼!M23)</f>
        <v/>
      </c>
      <c r="N12" s="352" t="str">
        <f>IF(発行依頼!N23="","",発行依頼!N23)</f>
        <v/>
      </c>
      <c r="O12" s="352" t="str">
        <f>IF(発行依頼!O23="","",発行依頼!O23)</f>
        <v/>
      </c>
      <c r="P12" s="341" t="str">
        <f>IF(発行依頼!P23="","",発行依頼!P23)</f>
        <v/>
      </c>
      <c r="Q12" s="356" t="str">
        <f>IF(発行依頼!Q23="","",発行依頼!Q23)</f>
        <v/>
      </c>
      <c r="R12" s="347" t="str">
        <f>IF(発行依頼!R23="","",発行依頼!R23)</f>
        <v/>
      </c>
      <c r="S12" s="357" t="str">
        <f>IF(発行依頼!S23="","",発行依頼!S23)</f>
        <v/>
      </c>
      <c r="T12" s="352" t="str">
        <f>IF(発行依頼!T23="","",発行依頼!T23)</f>
        <v/>
      </c>
      <c r="U12" s="358" t="str">
        <f>IF(発行依頼!U23="","",発行依頼!U23)</f>
        <v/>
      </c>
      <c r="V12" s="350" t="str">
        <f>IF(発行依頼!V23="","",発行依頼!V23)</f>
        <v/>
      </c>
      <c r="W12" s="359" t="str">
        <f>IF(発行依頼!W23="","",発行依頼!W23)</f>
        <v/>
      </c>
      <c r="X12" s="330" t="str">
        <f>IF(B12="","",IF(LEN(発行依頼!$C$4)=0,"",発行依頼!$C$4))</f>
        <v/>
      </c>
      <c r="Y12" s="331" t="str">
        <f>IF(B12="","",IF(LEN(発行依頼!$C$5)=0,"",発行依頼!$C$5))</f>
        <v/>
      </c>
      <c r="Z12" s="332" t="str">
        <f>IF(B12="","",IF(LEN(発行依頼!$C$8)&gt;0,発行依頼!$C$8,IF(LEN(発行依頼!$C$4)&gt;0,発行依頼!$C$4,"")))</f>
        <v/>
      </c>
      <c r="AB12" s="127"/>
      <c r="AC12" s="261" t="str">
        <f t="shared" si="0"/>
        <v/>
      </c>
      <c r="AD12" s="262" t="str">
        <f t="shared" si="13"/>
        <v/>
      </c>
      <c r="AE12" s="274" t="str">
        <f t="shared" si="1"/>
        <v/>
      </c>
      <c r="AF12" s="275" t="str" cm="1">
        <f t="array" ref="AF12">IF(E12="","",_xlfn.IFS(E12="SMAS契約の車両","契約車両",AND(E12="SMAS契約以外",D12="非特定車両で利用"),"フリー",E12="SMAS契約以外","契約外車両",TRUE,""))</f>
        <v/>
      </c>
      <c r="AG12" s="262" t="s">
        <v>198</v>
      </c>
      <c r="AH12" s="264" t="str">
        <f t="shared" si="2"/>
        <v/>
      </c>
      <c r="AI12" s="264" t="str">
        <f t="shared" si="3"/>
        <v/>
      </c>
      <c r="AJ12" s="264" t="str">
        <f t="shared" si="4"/>
        <v/>
      </c>
      <c r="AK12" s="264" t="str">
        <f t="shared" si="5"/>
        <v/>
      </c>
      <c r="AL12" s="264" t="str">
        <f t="shared" si="6"/>
        <v/>
      </c>
      <c r="AM12" s="419"/>
      <c r="AN12" s="415" t="str">
        <f t="shared" si="23"/>
        <v/>
      </c>
      <c r="AO12" s="283" t="str">
        <f t="shared" si="7"/>
        <v/>
      </c>
      <c r="AP12" s="419"/>
      <c r="AQ12" s="428"/>
      <c r="AR12" s="419"/>
      <c r="AS12" s="419"/>
      <c r="AT12" s="419"/>
      <c r="AU12" s="419"/>
      <c r="AV12" s="419"/>
      <c r="AW12" s="263" t="str">
        <f t="shared" si="14"/>
        <v/>
      </c>
      <c r="AX12" s="265" t="str">
        <f t="shared" si="15"/>
        <v/>
      </c>
      <c r="AY12" s="432"/>
      <c r="AZ12" s="432"/>
      <c r="BA12" s="432"/>
      <c r="BB12" s="446"/>
      <c r="BC12" s="265" t="str">
        <f t="shared" si="8"/>
        <v/>
      </c>
      <c r="BD12" s="265" t="str">
        <f t="shared" si="9"/>
        <v/>
      </c>
      <c r="BE12" s="265" t="str">
        <f t="shared" si="10"/>
        <v/>
      </c>
      <c r="BF12" s="265" t="str">
        <f t="shared" si="11"/>
        <v/>
      </c>
      <c r="BG12" s="428"/>
      <c r="BH12" s="264" t="str">
        <f t="shared" si="16"/>
        <v/>
      </c>
      <c r="BI12" s="415" t="str">
        <f t="shared" si="17"/>
        <v/>
      </c>
      <c r="BJ12" s="276"/>
      <c r="BK12" s="268"/>
      <c r="BL12" s="460" t="str">
        <f t="shared" si="18"/>
        <v/>
      </c>
      <c r="BM12" s="89"/>
      <c r="BN12" s="462" t="str">
        <f t="shared" si="19"/>
        <v/>
      </c>
      <c r="BO12" s="89"/>
      <c r="BP12" s="89"/>
      <c r="BQ12" s="460" t="str">
        <f t="shared" si="20"/>
        <v/>
      </c>
      <c r="BR12" s="276"/>
      <c r="BS12" s="415"/>
      <c r="BT12" s="89"/>
      <c r="BU12" s="460" t="str">
        <f t="shared" si="21"/>
        <v/>
      </c>
      <c r="BV12" s="415"/>
      <c r="BW12" s="89"/>
      <c r="BX12" s="264" t="str">
        <f t="shared" si="12"/>
        <v/>
      </c>
      <c r="BY12" s="278"/>
      <c r="BZ12" s="271"/>
      <c r="CA12" s="460" t="str">
        <f t="shared" si="22"/>
        <v/>
      </c>
      <c r="CB12" s="276"/>
      <c r="CC12" s="89"/>
      <c r="CD12" s="89"/>
      <c r="CE12" s="89"/>
      <c r="CF12" s="89"/>
      <c r="CG12" s="89"/>
      <c r="CH12" s="89"/>
      <c r="CI12" s="89"/>
      <c r="CJ12" s="268"/>
      <c r="CK12" s="268"/>
      <c r="CL12" s="268"/>
    </row>
    <row r="13" spans="1:90" s="211" customFormat="1" ht="20.100000000000001" customHeight="1" x14ac:dyDescent="0.4">
      <c r="A13" s="333">
        <v>10</v>
      </c>
      <c r="B13" s="361" t="str">
        <f>IF(発行依頼!B24="","",発行依頼!B24)</f>
        <v/>
      </c>
      <c r="C13" s="362" t="str">
        <f>IF(発行依頼!C24="","",発行依頼!C24)</f>
        <v/>
      </c>
      <c r="D13" s="362" t="str">
        <f>IF(発行依頼!D24="","",発行依頼!D24)</f>
        <v/>
      </c>
      <c r="E13" s="363" t="str">
        <f>IF(発行依頼!E24="","",発行依頼!E24)</f>
        <v/>
      </c>
      <c r="F13" s="364" t="str">
        <f>IF(発行依頼!F24="","",発行依頼!F24)</f>
        <v/>
      </c>
      <c r="G13" s="364" t="str">
        <f>IF(発行依頼!G24="","",発行依頼!G24)</f>
        <v/>
      </c>
      <c r="H13" s="364" t="str">
        <f>IF(発行依頼!H24="","",発行依頼!H24)</f>
        <v/>
      </c>
      <c r="I13" s="365" t="str">
        <f>IF(発行依頼!I24="","",発行依頼!I24)</f>
        <v/>
      </c>
      <c r="J13" s="366" t="str">
        <f>IF(発行依頼!J24="","",発行依頼!J24)</f>
        <v/>
      </c>
      <c r="K13" s="367" t="str">
        <f>IF(発行依頼!K24="","",発行依頼!K24)</f>
        <v/>
      </c>
      <c r="L13" s="362" t="str">
        <f>IF(発行依頼!L24="","",発行依頼!L24)</f>
        <v/>
      </c>
      <c r="M13" s="362" t="str">
        <f>IF(発行依頼!M24="","",発行依頼!M24)</f>
        <v/>
      </c>
      <c r="N13" s="362" t="str">
        <f>IF(発行依頼!N24="","",発行依頼!N24)</f>
        <v/>
      </c>
      <c r="O13" s="362" t="str">
        <f>IF(発行依頼!O24="","",発行依頼!O24)</f>
        <v/>
      </c>
      <c r="P13" s="363" t="str">
        <f>IF(発行依頼!P24="","",発行依頼!P24)</f>
        <v/>
      </c>
      <c r="Q13" s="361" t="str">
        <f>IF(発行依頼!Q24="","",発行依頼!Q24)</f>
        <v/>
      </c>
      <c r="R13" s="368" t="str">
        <f>IF(発行依頼!R24="","",発行依頼!R24)</f>
        <v/>
      </c>
      <c r="S13" s="369" t="str">
        <f>IF(発行依頼!S24="","",発行依頼!S24)</f>
        <v/>
      </c>
      <c r="T13" s="362" t="str">
        <f>IF(発行依頼!T24="","",発行依頼!T24)</f>
        <v/>
      </c>
      <c r="U13" s="370" t="str">
        <f>IF(発行依頼!U24="","",発行依頼!U24)</f>
        <v/>
      </c>
      <c r="V13" s="371" t="str">
        <f>IF(発行依頼!V24="","",発行依頼!V24)</f>
        <v/>
      </c>
      <c r="W13" s="372" t="str">
        <f>IF(発行依頼!W24="","",発行依頼!W24)</f>
        <v/>
      </c>
      <c r="X13" s="333" t="str">
        <f>IF(B13="","",IF(LEN(発行依頼!$C$4)=0,"",発行依頼!$C$4))</f>
        <v/>
      </c>
      <c r="Y13" s="334" t="str">
        <f>IF(B13="","",IF(LEN(発行依頼!$C$5)=0,"",発行依頼!$C$5))</f>
        <v/>
      </c>
      <c r="Z13" s="335" t="str">
        <f>IF(B13="","",IF(LEN(発行依頼!$C$8)&gt;0,発行依頼!$C$8,IF(LEN(発行依頼!$C$4)&gt;0,発行依頼!$C$4,"")))</f>
        <v/>
      </c>
      <c r="AB13" s="336"/>
      <c r="AC13" s="261" t="str">
        <f t="shared" si="0"/>
        <v/>
      </c>
      <c r="AD13" s="262" t="str">
        <f t="shared" si="13"/>
        <v/>
      </c>
      <c r="AE13" s="274" t="str">
        <f t="shared" si="1"/>
        <v/>
      </c>
      <c r="AF13" s="275" t="str" cm="1">
        <f t="array" ref="AF13">IF(E13="","",_xlfn.IFS(E13="SMAS契約の車両","契約車両",AND(E13="SMAS契約以外",D13="非特定車両で利用"),"フリー",E13="SMAS契約以外","契約外車両",TRUE,""))</f>
        <v/>
      </c>
      <c r="AG13" s="262" t="s">
        <v>198</v>
      </c>
      <c r="AH13" s="264" t="str">
        <f t="shared" si="2"/>
        <v/>
      </c>
      <c r="AI13" s="264" t="str">
        <f t="shared" si="3"/>
        <v/>
      </c>
      <c r="AJ13" s="264" t="str">
        <f t="shared" si="4"/>
        <v/>
      </c>
      <c r="AK13" s="264" t="str">
        <f t="shared" si="5"/>
        <v/>
      </c>
      <c r="AL13" s="264" t="str">
        <f t="shared" si="6"/>
        <v/>
      </c>
      <c r="AM13" s="419"/>
      <c r="AN13" s="415" t="str">
        <f t="shared" si="23"/>
        <v/>
      </c>
      <c r="AO13" s="283" t="str">
        <f t="shared" si="7"/>
        <v/>
      </c>
      <c r="AP13" s="419"/>
      <c r="AQ13" s="428"/>
      <c r="AR13" s="419"/>
      <c r="AS13" s="419"/>
      <c r="AT13" s="419"/>
      <c r="AU13" s="419"/>
      <c r="AV13" s="419"/>
      <c r="AW13" s="263" t="str">
        <f t="shared" si="14"/>
        <v/>
      </c>
      <c r="AX13" s="265" t="str">
        <f t="shared" si="15"/>
        <v/>
      </c>
      <c r="AY13" s="432"/>
      <c r="AZ13" s="432"/>
      <c r="BA13" s="432"/>
      <c r="BB13" s="446"/>
      <c r="BC13" s="265" t="str">
        <f t="shared" si="8"/>
        <v/>
      </c>
      <c r="BD13" s="265" t="str">
        <f t="shared" si="9"/>
        <v/>
      </c>
      <c r="BE13" s="265" t="str">
        <f t="shared" si="10"/>
        <v/>
      </c>
      <c r="BF13" s="265" t="str">
        <f t="shared" si="11"/>
        <v/>
      </c>
      <c r="BG13" s="428"/>
      <c r="BH13" s="264" t="str">
        <f t="shared" si="16"/>
        <v/>
      </c>
      <c r="BI13" s="415" t="str">
        <f t="shared" si="17"/>
        <v/>
      </c>
      <c r="BJ13" s="276"/>
      <c r="BK13" s="268"/>
      <c r="BL13" s="460" t="str">
        <f t="shared" si="18"/>
        <v/>
      </c>
      <c r="BM13" s="89"/>
      <c r="BN13" s="462" t="str">
        <f t="shared" si="19"/>
        <v/>
      </c>
      <c r="BO13" s="89"/>
      <c r="BP13" s="89"/>
      <c r="BQ13" s="460" t="str">
        <f t="shared" si="20"/>
        <v/>
      </c>
      <c r="BR13" s="276"/>
      <c r="BS13" s="415"/>
      <c r="BT13" s="89"/>
      <c r="BU13" s="460" t="str">
        <f t="shared" si="21"/>
        <v/>
      </c>
      <c r="BV13" s="415"/>
      <c r="BW13" s="89"/>
      <c r="BX13" s="264" t="str">
        <f t="shared" si="12"/>
        <v/>
      </c>
      <c r="BY13" s="278"/>
      <c r="BZ13" s="271"/>
      <c r="CA13" s="460" t="str">
        <f t="shared" si="22"/>
        <v/>
      </c>
      <c r="CB13" s="276"/>
      <c r="CC13" s="89"/>
      <c r="CD13" s="89"/>
      <c r="CE13" s="89"/>
      <c r="CF13" s="89"/>
      <c r="CG13" s="89"/>
      <c r="CH13" s="89"/>
      <c r="CI13" s="89"/>
      <c r="CJ13" s="268"/>
      <c r="CK13" s="268"/>
      <c r="CL13" s="268"/>
    </row>
    <row r="14" spans="1:90" x14ac:dyDescent="0.4">
      <c r="BL14" s="237"/>
      <c r="BM14" s="237"/>
      <c r="BN14" s="237"/>
      <c r="BO14" s="237"/>
    </row>
    <row r="15" spans="1:90" x14ac:dyDescent="0.4">
      <c r="BM15" s="237"/>
    </row>
  </sheetData>
  <sheetProtection formatCells="0" formatColumns="0" formatRows="0" insertColumns="0" insertRows="0" deleteColumns="0" deleteRows="0" selectLockedCells="1" sort="0" autoFilter="0"/>
  <mergeCells count="25">
    <mergeCell ref="A2:A3"/>
    <mergeCell ref="F3:I3"/>
    <mergeCell ref="L3:O3"/>
    <mergeCell ref="AC1:AC2"/>
    <mergeCell ref="AD1:AD2"/>
    <mergeCell ref="AE1:AE2"/>
    <mergeCell ref="AF1:AF2"/>
    <mergeCell ref="AG1:AG2"/>
    <mergeCell ref="BX1:BZ1"/>
    <mergeCell ref="CA1:CI1"/>
    <mergeCell ref="CJ1:CL1"/>
    <mergeCell ref="AL1:AO1"/>
    <mergeCell ref="AP1:AP2"/>
    <mergeCell ref="AW1:AW2"/>
    <mergeCell ref="AY1:BA1"/>
    <mergeCell ref="BC1:BH1"/>
    <mergeCell ref="BI1:BK1"/>
    <mergeCell ref="BC2:BF2"/>
    <mergeCell ref="AH3:AK3"/>
    <mergeCell ref="BL1:BQ1"/>
    <mergeCell ref="BR1:BT1"/>
    <mergeCell ref="BU1:BW1"/>
    <mergeCell ref="AH1:AK2"/>
    <mergeCell ref="AQ3:AV3"/>
    <mergeCell ref="AY3:BA3"/>
  </mergeCells>
  <phoneticPr fontId="1"/>
  <conditionalFormatting sqref="F4:I13">
    <cfRule type="expression" dxfId="83" priority="11">
      <formula>$D4="非特定車両で利用"</formula>
    </cfRule>
  </conditionalFormatting>
  <conditionalFormatting sqref="K4:O13">
    <cfRule type="expression" dxfId="82" priority="4">
      <formula>$J4="無"</formula>
    </cfRule>
  </conditionalFormatting>
  <conditionalFormatting sqref="P4:P13">
    <cfRule type="expression" dxfId="81" priority="10">
      <formula>OR($J4="有・解約は後日依頼", $J4="無")</formula>
    </cfRule>
  </conditionalFormatting>
  <conditionalFormatting sqref="Q4:Q13">
    <cfRule type="expression" dxfId="80" priority="9">
      <formula>OR($J4="有・解約は後日依頼",$J4="無", $P4&lt;&gt;"日付指定（Q列記載）")</formula>
    </cfRule>
  </conditionalFormatting>
  <conditionalFormatting sqref="R4:R13">
    <cfRule type="expression" dxfId="79" priority="6">
      <formula>$J4="無"</formula>
    </cfRule>
  </conditionalFormatting>
  <conditionalFormatting sqref="S4:T13">
    <cfRule type="expression" dxfId="78" priority="7">
      <formula>$R4="現カードと同一でよい"</formula>
    </cfRule>
  </conditionalFormatting>
  <conditionalFormatting sqref="U4:U13">
    <cfRule type="expression" dxfId="77" priority="12">
      <formula>AND($C4&lt;&gt;"", ISERROR(SEARCH("SS",$C4)), ISERROR(SEARCH("ふえる",$C4)))</formula>
    </cfRule>
  </conditionalFormatting>
  <conditionalFormatting sqref="V4:V13">
    <cfRule type="expression" dxfId="76" priority="8">
      <formula>$C4="給油：SS（青色）"</formula>
    </cfRule>
    <cfRule type="expression" dxfId="75" priority="5">
      <formula>ISNUMBER(SEARCH("SS",$C4))</formula>
    </cfRule>
  </conditionalFormatting>
  <conditionalFormatting sqref="AG4:AG13">
    <cfRule type="expression" dxfId="74" priority="15">
      <formula>OR($AF4="契約外車両",$AF4="フリー")</formula>
    </cfRule>
  </conditionalFormatting>
  <conditionalFormatting sqref="AH4:AK13">
    <cfRule type="expression" dxfId="73" priority="16">
      <formula>$D4="非特定車両で利用"</formula>
    </cfRule>
  </conditionalFormatting>
  <conditionalFormatting sqref="AM11:AM13">
    <cfRule type="expression" dxfId="72" priority="151">
      <formula>#REF!="無"</formula>
    </cfRule>
  </conditionalFormatting>
  <conditionalFormatting sqref="AM1:AN1 AM5:AM10">
    <cfRule type="expression" dxfId="71" priority="45">
      <formula>$P4="無"</formula>
    </cfRule>
  </conditionalFormatting>
  <conditionalFormatting sqref="AM2:AO3">
    <cfRule type="expression" dxfId="70" priority="60">
      <formula>$P5="無"</formula>
    </cfRule>
  </conditionalFormatting>
  <conditionalFormatting sqref="AN4:AN13">
    <cfRule type="expression" dxfId="69" priority="14">
      <formula>$AL4="無"</formula>
    </cfRule>
  </conditionalFormatting>
  <conditionalFormatting sqref="AO2:AO3">
    <cfRule type="expression" dxfId="68" priority="44">
      <formula>$P5="有・解約は後日依頼"</formula>
    </cfRule>
  </conditionalFormatting>
  <conditionalFormatting sqref="AO4:AO13">
    <cfRule type="expression" dxfId="67" priority="13">
      <formula>OR($AL4="有・解約は後日依頼",$AL4="無")</formula>
    </cfRule>
  </conditionalFormatting>
  <conditionalFormatting sqref="AP1:AP3">
    <cfRule type="expression" dxfId="66" priority="2">
      <formula>$P4="無"</formula>
    </cfRule>
  </conditionalFormatting>
  <conditionalFormatting sqref="AP5:AP10">
    <cfRule type="expression" dxfId="65" priority="133">
      <formula>$P8="無"</formula>
    </cfRule>
  </conditionalFormatting>
  <conditionalFormatting sqref="AP5:AP13">
    <cfRule type="expression" dxfId="64" priority="134">
      <formula>OR(AL5="有※引継", AND(AF5="契約車両", AL5="無"))</formula>
    </cfRule>
  </conditionalFormatting>
  <conditionalFormatting sqref="AP11:AP13">
    <cfRule type="expression" dxfId="63" priority="161">
      <formula>#REF!="無"</formula>
    </cfRule>
  </conditionalFormatting>
  <conditionalFormatting sqref="AT1:AT2">
    <cfRule type="expression" dxfId="62" priority="50">
      <formula>OR($C4="U",$C4="元売別ENEOS",$C4="元売別出光",$C4="元売別シェル",$C4="KL")</formula>
    </cfRule>
  </conditionalFormatting>
  <conditionalFormatting sqref="AT4:AT13">
    <cfRule type="expression" dxfId="61" priority="21">
      <formula>OR($F4="U",$F4="元売別ENEOS",$F4="元売別出光",$F4="元売別シェル",$F4="KL")</formula>
    </cfRule>
  </conditionalFormatting>
  <conditionalFormatting sqref="AU1:AV2">
    <cfRule type="expression" dxfId="60" priority="49">
      <formula>$C4="SS"</formula>
    </cfRule>
  </conditionalFormatting>
  <conditionalFormatting sqref="AU4:AV4">
    <cfRule type="expression" dxfId="59" priority="20">
      <formula>$F4="SS"</formula>
    </cfRule>
  </conditionalFormatting>
  <conditionalFormatting sqref="AU5:AV13">
    <cfRule type="expression" dxfId="58" priority="17">
      <formula>$F5="SS"</formula>
    </cfRule>
  </conditionalFormatting>
  <conditionalFormatting sqref="AV1:AV2">
    <cfRule type="expression" dxfId="57" priority="47">
      <formula>OR($C4="SS",$C4="ふえる",$C4="U",$C4="元売別ENEOS",$C4="元売別出光",$C4="元売別シェル")</formula>
    </cfRule>
    <cfRule type="expression" dxfId="56" priority="48">
      <formula>$C4="KL"</formula>
    </cfRule>
  </conditionalFormatting>
  <conditionalFormatting sqref="AV4:AV13">
    <cfRule type="expression" dxfId="55" priority="18">
      <formula>OR($F4="SS",$F4="ふえる",$F4="U",$F4="元売別ENEOS",$F4="元売別出光",$F4="元売別シェル")</formula>
    </cfRule>
    <cfRule type="expression" dxfId="54" priority="19">
      <formula>$F4="KL"</formula>
    </cfRule>
  </conditionalFormatting>
  <conditionalFormatting sqref="AY1:BA2 AY3">
    <cfRule type="expression" dxfId="53" priority="52">
      <formula>$AM1="希望する（アドレスはAC以降で指示）"</formula>
    </cfRule>
  </conditionalFormatting>
  <conditionalFormatting sqref="AY5:BA13">
    <cfRule type="expression" dxfId="52" priority="30">
      <formula>$AM5="希望する（アドレスはAC以降で指示）"</formula>
    </cfRule>
  </conditionalFormatting>
  <conditionalFormatting sqref="BB3 BO5:BP12">
    <cfRule type="expression" dxfId="51" priority="46">
      <formula>$BN4="リース契約と揃える"</formula>
    </cfRule>
  </conditionalFormatting>
  <conditionalFormatting sqref="BC1 BH2:BH3">
    <cfRule type="expression" dxfId="50" priority="35">
      <formula>$L4="個別指示"</formula>
    </cfRule>
  </conditionalFormatting>
  <conditionalFormatting sqref="BC3:BF3">
    <cfRule type="expression" dxfId="49" priority="33">
      <formula>$N6="個別指示"</formula>
    </cfRule>
  </conditionalFormatting>
  <conditionalFormatting sqref="BG3">
    <cfRule type="expression" dxfId="48" priority="1">
      <formula>$Q3="個別指示"</formula>
    </cfRule>
  </conditionalFormatting>
  <conditionalFormatting sqref="BI3">
    <cfRule type="expression" dxfId="47" priority="32">
      <formula>$AG3="個別指示"</formula>
    </cfRule>
  </conditionalFormatting>
  <conditionalFormatting sqref="BL1:BL3">
    <cfRule type="expression" dxfId="46" priority="26">
      <formula>$AG1="個別指示"</formula>
    </cfRule>
  </conditionalFormatting>
  <conditionalFormatting sqref="BM2:BM3">
    <cfRule type="expression" dxfId="45" priority="25">
      <formula>$AG2="個別指示"</formula>
    </cfRule>
  </conditionalFormatting>
  <conditionalFormatting sqref="BM5:BM13">
    <cfRule type="expression" dxfId="44" priority="29">
      <formula>$AG5="個別指示"</formula>
    </cfRule>
  </conditionalFormatting>
  <conditionalFormatting sqref="BO13:BP13">
    <cfRule type="expression" dxfId="43" priority="201">
      <formula>#REF!="リース契約と揃える"</formula>
    </cfRule>
  </conditionalFormatting>
  <conditionalFormatting sqref="BR3">
    <cfRule type="expression" dxfId="42" priority="24">
      <formula>$AG3="個別指示"</formula>
    </cfRule>
  </conditionalFormatting>
  <conditionalFormatting sqref="BR5:BR13 BT5:BT13">
    <cfRule type="expression" dxfId="41" priority="62">
      <formula>$AH5="個別指示"</formula>
    </cfRule>
  </conditionalFormatting>
  <conditionalFormatting sqref="BU3">
    <cfRule type="expression" dxfId="40" priority="23">
      <formula>$AG3="個別指示"</formula>
    </cfRule>
  </conditionalFormatting>
  <conditionalFormatting sqref="BW5:BW13">
    <cfRule type="expression" dxfId="39" priority="61">
      <formula>$AI5="個別指示"</formula>
    </cfRule>
  </conditionalFormatting>
  <conditionalFormatting sqref="BX1:BX3 BZ5:BZ10">
    <cfRule type="expression" dxfId="38" priority="190">
      <formula>AND(OR($C4="SS",$C4="ふえる"),$AJ1="個別指示")</formula>
    </cfRule>
  </conditionalFormatting>
  <conditionalFormatting sqref="BZ11:BZ13">
    <cfRule type="expression" dxfId="37" priority="183">
      <formula>AND(OR(#REF!="SS",#REF!="ふえる"),$AJ11="個別指示")</formula>
    </cfRule>
  </conditionalFormatting>
  <conditionalFormatting sqref="CA1:CA3">
    <cfRule type="expression" dxfId="36" priority="193">
      <formula>AND(OR($Z4="ふえる",$Z4="U",$Z4="元売別ENEOS",$Z4="元売別出光",$Z4="元売別シェル",$Z4="KL"), $R4="個別設定")</formula>
    </cfRule>
  </conditionalFormatting>
  <conditionalFormatting sqref="CC5:CI10">
    <cfRule type="expression" dxfId="35" priority="194">
      <formula>AND(OR($C8="ふえる",$C8="U",$C8="元売別ENEOS",$C8="元売別出光",$C8="元売別シェル",$C8="KL"), $AK5="個別設定")</formula>
    </cfRule>
  </conditionalFormatting>
  <conditionalFormatting sqref="CC11:CI13">
    <cfRule type="expression" dxfId="34" priority="187">
      <formula>AND(OR(#REF!="ふえる",#REF!="U",#REF!="元売別ENEOS",#REF!="元売別出光",#REF!="元売別シェル",#REF!="KL"), $AK11="個別設定")</formula>
    </cfRule>
  </conditionalFormatting>
  <dataValidations count="6">
    <dataValidation type="list" allowBlank="1" showInputMessage="1" showErrorMessage="1" sqref="AV4:AV13" xr:uid="{27876B8B-BEF4-4140-A376-B35A8B7D6375}">
      <formula1>"Sカード,Lカード"</formula1>
    </dataValidation>
    <dataValidation type="list" allowBlank="1" showInputMessage="1" showErrorMessage="1" sqref="AU4:AU13" xr:uid="{2736CFA0-6862-452D-B8F6-03683FD4F9B7}">
      <formula1>"マスタ通り,ガ軽洗,ガ軽,個別設定"</formula1>
    </dataValidation>
    <dataValidation type="list" allowBlank="1" showInputMessage="1" showErrorMessage="1" sqref="AR4:AS13 BS4:BS13 BV4:BV13" xr:uid="{EBB47567-5F41-47CF-A80A-3496EEF7123C}">
      <formula1>"マスタ連携,個別指示"</formula1>
    </dataValidation>
    <dataValidation type="list" allowBlank="1" showInputMessage="1" showErrorMessage="1" sqref="AT4:AT13" xr:uid="{91B1C9E0-B481-4575-AFE4-B00C6836FFA3}">
      <formula1>INDIRECT(AE4)</formula1>
    </dataValidation>
    <dataValidation type="list" allowBlank="1" showInputMessage="1" showErrorMessage="1" sqref="BN4:BN13" xr:uid="{7AA7A86A-EB22-41F6-803D-4697AC1B81A5}">
      <formula1>"リース契約と揃える,個別指示"</formula1>
    </dataValidation>
    <dataValidation type="list" allowBlank="1" showInputMessage="1" showErrorMessage="1" sqref="BQ4:BQ13" xr:uid="{A8BC1612-09C0-4F89-A2DF-F3A0F35ACFB5}">
      <formula1>"0,1"</formula1>
    </dataValidation>
  </dataValidations>
  <pageMargins left="3.937007874015748E-2" right="3.937007874015748E-2" top="0.86614173228346458" bottom="0.35433070866141736" header="0.51181102362204722" footer="0.11811023622047245"/>
  <pageSetup paperSize="9" scale="35" orientation="landscape" r:id="rId1"/>
  <headerFooter>
    <oddHeader>&amp;C&amp;"Meiryo UI,標準"&amp;F</oddHead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C1332-B0D1-412A-9669-5976F216DDA2}">
  <sheetPr>
    <tabColor theme="0" tint="-0.499984740745262"/>
  </sheetPr>
  <dimension ref="A1:CK13"/>
  <sheetViews>
    <sheetView topLeftCell="X1" zoomScale="90" zoomScaleNormal="90" workbookViewId="0">
      <pane ySplit="3" topLeftCell="A4" activePane="bottomLeft" state="frozen"/>
      <selection activeCell="AF1" sqref="AF1"/>
      <selection pane="bottomLeft" activeCell="AA11" sqref="AA11"/>
    </sheetView>
  </sheetViews>
  <sheetFormatPr defaultRowHeight="15.75" outlineLevelCol="1" x14ac:dyDescent="0.4"/>
  <cols>
    <col min="1" max="1" width="6.875" style="272" bestFit="1" customWidth="1"/>
    <col min="2" max="2" width="9.25" style="272" hidden="1" customWidth="1" outlineLevel="1"/>
    <col min="3" max="3" width="13.875" style="272" hidden="1" customWidth="1" outlineLevel="1"/>
    <col min="4" max="4" width="15" style="232" hidden="1" customWidth="1" outlineLevel="1"/>
    <col min="5" max="5" width="16.625" style="272" hidden="1" customWidth="1" outlineLevel="1"/>
    <col min="6" max="6" width="5.5" style="237" hidden="1" customWidth="1" outlineLevel="1"/>
    <col min="7" max="7" width="5.125" style="237" hidden="1" customWidth="1" outlineLevel="1"/>
    <col min="8" max="8" width="3" style="233" hidden="1" customWidth="1" outlineLevel="1"/>
    <col min="9" max="9" width="6.25" style="233" hidden="1" customWidth="1" outlineLevel="1"/>
    <col min="10" max="10" width="20.25" style="233" hidden="1" customWidth="1" outlineLevel="1"/>
    <col min="11" max="11" width="11.75" style="233" hidden="1" customWidth="1" outlineLevel="1"/>
    <col min="12" max="12" width="5.5" style="234" hidden="1" customWidth="1" outlineLevel="1"/>
    <col min="13" max="13" width="5.125" style="234" hidden="1" customWidth="1" outlineLevel="1"/>
    <col min="14" max="14" width="3.125" style="234" hidden="1" customWidth="1" outlineLevel="1"/>
    <col min="15" max="15" width="6.25" style="237" hidden="1" customWidth="1" outlineLevel="1"/>
    <col min="16" max="16" width="14.75" style="453" hidden="1" customWidth="1" outlineLevel="1"/>
    <col min="17" max="17" width="21.25" style="233" hidden="1" customWidth="1" outlineLevel="1"/>
    <col min="18" max="18" width="9.25" style="233" hidden="1" customWidth="1" outlineLevel="1"/>
    <col min="19" max="19" width="12.625" style="233" hidden="1" customWidth="1" outlineLevel="1"/>
    <col min="20" max="20" width="34.125" style="233" hidden="1" customWidth="1" outlineLevel="1"/>
    <col min="21" max="21" width="50.625" style="233" hidden="1" customWidth="1" outlineLevel="1"/>
    <col min="22" max="23" width="9" style="233" hidden="1" customWidth="1" outlineLevel="1"/>
    <col min="24" max="24" width="9" style="273" collapsed="1"/>
    <col min="25" max="25" width="9" style="233"/>
    <col min="26" max="26" width="10.75" style="233" customWidth="1"/>
    <col min="27" max="27" width="10.5" style="233" bestFit="1" customWidth="1"/>
    <col min="28" max="28" width="8" style="233" bestFit="1" customWidth="1"/>
    <col min="29" max="29" width="11.25" style="233" bestFit="1" customWidth="1"/>
    <col min="30" max="30" width="15.75" style="303" bestFit="1" customWidth="1"/>
    <col min="31" max="31" width="8.875" style="234" bestFit="1" customWidth="1"/>
    <col min="32" max="32" width="11.25" style="234" bestFit="1" customWidth="1"/>
    <col min="33" max="33" width="15.75" style="234" bestFit="1" customWidth="1"/>
    <col min="34" max="34" width="9.25" style="234" bestFit="1" customWidth="1"/>
    <col min="35" max="35" width="10.875" style="234" customWidth="1"/>
    <col min="36" max="36" width="5.125" style="234" bestFit="1" customWidth="1"/>
    <col min="37" max="37" width="4.875" style="234" customWidth="1"/>
    <col min="38" max="38" width="9.5" style="234" customWidth="1"/>
    <col min="39" max="39" width="9.25" style="234" bestFit="1" customWidth="1"/>
    <col min="40" max="40" width="8.5" style="421" bestFit="1" customWidth="1" outlineLevel="1"/>
    <col min="41" max="41" width="23" style="237" customWidth="1"/>
    <col min="42" max="42" width="8.5" style="421" bestFit="1" customWidth="1" outlineLevel="1"/>
    <col min="43" max="43" width="8" style="421" customWidth="1" outlineLevel="1"/>
    <col min="44" max="45" width="5.875" style="439" bestFit="1" customWidth="1" outlineLevel="1"/>
    <col min="46" max="46" width="11" style="439" bestFit="1" customWidth="1" outlineLevel="1"/>
    <col min="47" max="47" width="5.875" style="439" bestFit="1" customWidth="1" outlineLevel="1"/>
    <col min="48" max="48" width="10" style="429" bestFit="1" customWidth="1" outlineLevel="1"/>
    <col min="49" max="49" width="13.875" style="233" bestFit="1" customWidth="1"/>
    <col min="50" max="50" width="21.625" style="233" customWidth="1"/>
    <col min="51" max="51" width="14.125" style="303" customWidth="1"/>
    <col min="52" max="54" width="7.375" style="440" bestFit="1" customWidth="1" outlineLevel="1"/>
    <col min="55" max="55" width="9.625" style="303" customWidth="1" outlineLevel="1" collapsed="1"/>
    <col min="56" max="56" width="9.625" style="233" bestFit="1" customWidth="1"/>
    <col min="57" max="57" width="14.125" style="233" bestFit="1" customWidth="1" outlineLevel="1"/>
    <col min="58" max="58" width="11.625" style="234" bestFit="1" customWidth="1"/>
    <col min="59" max="59" width="12.125" style="234" bestFit="1" customWidth="1"/>
    <col min="60" max="60" width="12.5" style="234" customWidth="1"/>
    <col min="61" max="61" width="11.75" style="234" customWidth="1"/>
    <col min="62" max="62" width="13.25" style="233" bestFit="1" customWidth="1"/>
    <col min="63" max="63" width="15.875" style="233" bestFit="1" customWidth="1"/>
    <col min="64" max="64" width="9.25" style="233" bestFit="1" customWidth="1"/>
    <col min="65" max="66" width="15.25" style="233" bestFit="1" customWidth="1"/>
    <col min="67" max="67" width="13.875" style="233" customWidth="1"/>
    <col min="68" max="68" width="9.25" style="233" bestFit="1" customWidth="1"/>
    <col min="69" max="69" width="13" style="233" customWidth="1"/>
    <col min="70" max="70" width="15.125" style="233" customWidth="1"/>
    <col min="71" max="71" width="13.25" style="233" bestFit="1" customWidth="1"/>
    <col min="72" max="72" width="15.375" style="233" bestFit="1" customWidth="1"/>
    <col min="73" max="73" width="11.25" style="233" bestFit="1" customWidth="1"/>
    <col min="74" max="74" width="13.25" style="233" bestFit="1" customWidth="1"/>
    <col min="75" max="75" width="4.375" style="429" bestFit="1" customWidth="1" outlineLevel="1"/>
    <col min="76" max="76" width="6.25" style="429" customWidth="1" outlineLevel="1"/>
    <col min="77" max="77" width="10.75" style="429" customWidth="1" outlineLevel="1"/>
    <col min="78" max="78" width="10.5" style="429" customWidth="1" outlineLevel="1"/>
    <col min="79" max="79" width="8.375" style="233" bestFit="1" customWidth="1"/>
    <col min="80" max="80" width="10.75" style="233" bestFit="1" customWidth="1"/>
    <col min="81" max="81" width="10.5" style="233" bestFit="1" customWidth="1"/>
    <col min="82" max="82" width="13.25" style="233" bestFit="1" customWidth="1"/>
    <col min="83" max="83" width="9" style="233"/>
    <col min="84" max="84" width="13.125" style="233" customWidth="1"/>
    <col min="85" max="85" width="13.25" style="233" bestFit="1" customWidth="1"/>
    <col min="86" max="16384" width="9" style="233"/>
  </cols>
  <sheetData>
    <row r="1" spans="1:89" ht="30" customHeight="1" x14ac:dyDescent="0.4">
      <c r="A1" s="282" t="s">
        <v>203</v>
      </c>
      <c r="B1" s="304" t="s">
        <v>225</v>
      </c>
      <c r="X1" s="304" t="s">
        <v>30</v>
      </c>
      <c r="Y1" s="377" t="str">
        <f>IF(OR(発行依頼!B15&lt;&gt;"",発行依頼!B16&lt;&gt;""),"給油も依頼あり","")</f>
        <v/>
      </c>
      <c r="AA1" s="273"/>
      <c r="AC1" s="580" t="s">
        <v>139</v>
      </c>
      <c r="AD1" s="580" t="s">
        <v>140</v>
      </c>
      <c r="AE1" s="580" t="s">
        <v>93</v>
      </c>
      <c r="AF1" s="580" t="s">
        <v>141</v>
      </c>
      <c r="AG1" s="568" t="s">
        <v>142</v>
      </c>
      <c r="AH1" s="582" t="s">
        <v>204</v>
      </c>
      <c r="AI1" s="584" t="s">
        <v>3</v>
      </c>
      <c r="AJ1" s="585"/>
      <c r="AK1" s="585"/>
      <c r="AL1" s="586"/>
      <c r="AM1" s="575" t="s">
        <v>143</v>
      </c>
      <c r="AN1" s="576"/>
      <c r="AO1" s="577"/>
      <c r="AP1" s="578" t="s">
        <v>144</v>
      </c>
      <c r="AQ1" s="422" t="s">
        <v>145</v>
      </c>
      <c r="AR1" s="434"/>
      <c r="AS1" s="434"/>
      <c r="AT1" s="434"/>
      <c r="AU1" s="434"/>
      <c r="AV1" s="435"/>
      <c r="AW1" s="557" t="s">
        <v>283</v>
      </c>
      <c r="AX1" s="284" t="s">
        <v>146</v>
      </c>
      <c r="AY1" s="403"/>
      <c r="AZ1" s="559" t="s">
        <v>276</v>
      </c>
      <c r="BA1" s="559"/>
      <c r="BB1" s="559"/>
      <c r="BC1" s="447" t="s">
        <v>255</v>
      </c>
      <c r="BD1" s="599" t="s">
        <v>147</v>
      </c>
      <c r="BE1" s="600"/>
      <c r="BF1" s="601"/>
      <c r="BG1" s="599" t="s">
        <v>148</v>
      </c>
      <c r="BH1" s="600"/>
      <c r="BI1" s="600"/>
      <c r="BJ1" s="600"/>
      <c r="BK1" s="600"/>
      <c r="BL1" s="601"/>
      <c r="BM1" s="599" t="s">
        <v>149</v>
      </c>
      <c r="BN1" s="600"/>
      <c r="BO1" s="600"/>
      <c r="BP1" s="601"/>
      <c r="BQ1" s="599" t="s">
        <v>150</v>
      </c>
      <c r="BR1" s="600"/>
      <c r="BS1" s="601"/>
      <c r="BT1" s="602" t="s">
        <v>205</v>
      </c>
      <c r="BU1" s="603"/>
      <c r="BV1" s="604"/>
      <c r="BW1" s="590" t="s">
        <v>206</v>
      </c>
      <c r="BX1" s="591"/>
      <c r="BY1" s="591"/>
      <c r="BZ1" s="592"/>
      <c r="CA1" s="593" t="s">
        <v>207</v>
      </c>
      <c r="CB1" s="594"/>
      <c r="CC1" s="594"/>
      <c r="CD1" s="594"/>
      <c r="CE1" s="594"/>
      <c r="CF1" s="594"/>
      <c r="CG1" s="595"/>
      <c r="CH1" s="596" t="s">
        <v>166</v>
      </c>
      <c r="CI1" s="597"/>
      <c r="CJ1" s="597"/>
      <c r="CK1" s="598"/>
    </row>
    <row r="2" spans="1:89" ht="31.5" customHeight="1" x14ac:dyDescent="0.4">
      <c r="A2" s="519" t="s">
        <v>1</v>
      </c>
      <c r="B2" s="56" t="s">
        <v>40</v>
      </c>
      <c r="C2" s="229"/>
      <c r="D2" s="229"/>
      <c r="E2" s="229"/>
      <c r="F2" s="57"/>
      <c r="G2" s="57"/>
      <c r="H2" s="57"/>
      <c r="I2" s="57"/>
      <c r="J2" s="229"/>
      <c r="K2" s="195" t="s">
        <v>58</v>
      </c>
      <c r="L2" s="54"/>
      <c r="M2" s="54"/>
      <c r="N2" s="54"/>
      <c r="O2" s="54"/>
      <c r="P2" s="454"/>
      <c r="Q2" s="56" t="s">
        <v>59</v>
      </c>
      <c r="R2" s="57"/>
      <c r="S2" s="57"/>
      <c r="T2" s="57"/>
      <c r="U2" s="57"/>
      <c r="V2" s="229"/>
      <c r="W2" s="147"/>
      <c r="X2" s="329" t="s">
        <v>237</v>
      </c>
      <c r="Y2" s="230"/>
      <c r="Z2" s="326"/>
      <c r="AA2" s="4"/>
      <c r="AB2" s="4"/>
      <c r="AC2" s="581"/>
      <c r="AD2" s="581"/>
      <c r="AE2" s="581"/>
      <c r="AF2" s="581"/>
      <c r="AG2" s="569"/>
      <c r="AH2" s="583"/>
      <c r="AI2" s="587"/>
      <c r="AJ2" s="588"/>
      <c r="AK2" s="588"/>
      <c r="AL2" s="589"/>
      <c r="AM2" s="285" t="s">
        <v>153</v>
      </c>
      <c r="AN2" s="416" t="s">
        <v>154</v>
      </c>
      <c r="AO2" s="239" t="s">
        <v>155</v>
      </c>
      <c r="AP2" s="579"/>
      <c r="AQ2" s="436" t="s">
        <v>157</v>
      </c>
      <c r="AR2" s="437" t="s">
        <v>149</v>
      </c>
      <c r="AS2" s="437" t="s">
        <v>150</v>
      </c>
      <c r="AT2" s="437" t="s">
        <v>209</v>
      </c>
      <c r="AU2" s="437" t="s">
        <v>210</v>
      </c>
      <c r="AV2" s="437" t="s">
        <v>208</v>
      </c>
      <c r="AW2" s="558"/>
      <c r="AX2" s="287" t="s">
        <v>161</v>
      </c>
      <c r="AY2" s="403" t="s">
        <v>211</v>
      </c>
      <c r="AZ2" s="430" t="s">
        <v>162</v>
      </c>
      <c r="BA2" s="430" t="s">
        <v>163</v>
      </c>
      <c r="BB2" s="430" t="s">
        <v>164</v>
      </c>
      <c r="BC2" s="406" t="s">
        <v>165</v>
      </c>
      <c r="BD2" s="242" t="s">
        <v>147</v>
      </c>
      <c r="BE2" s="286" t="s">
        <v>169</v>
      </c>
      <c r="BF2" s="288" t="s">
        <v>168</v>
      </c>
      <c r="BG2" s="289" t="s">
        <v>157</v>
      </c>
      <c r="BH2" s="246" t="s">
        <v>202</v>
      </c>
      <c r="BI2" s="286" t="s">
        <v>169</v>
      </c>
      <c r="BJ2" s="290" t="s">
        <v>170</v>
      </c>
      <c r="BK2" s="290" t="s">
        <v>212</v>
      </c>
      <c r="BL2" s="290" t="s">
        <v>213</v>
      </c>
      <c r="BM2" s="289" t="s">
        <v>149</v>
      </c>
      <c r="BN2" s="286" t="s">
        <v>169</v>
      </c>
      <c r="BO2" s="290" t="s">
        <v>173</v>
      </c>
      <c r="BP2" s="290" t="s">
        <v>213</v>
      </c>
      <c r="BQ2" s="289" t="s">
        <v>150</v>
      </c>
      <c r="BR2" s="286" t="s">
        <v>169</v>
      </c>
      <c r="BS2" s="290" t="s">
        <v>174</v>
      </c>
      <c r="BT2" s="289" t="s">
        <v>254</v>
      </c>
      <c r="BU2" s="286" t="s">
        <v>169</v>
      </c>
      <c r="BV2" s="291" t="s">
        <v>205</v>
      </c>
      <c r="BW2" s="436" t="s">
        <v>169</v>
      </c>
      <c r="BX2" s="450" t="s">
        <v>214</v>
      </c>
      <c r="BY2" s="450" t="s">
        <v>215</v>
      </c>
      <c r="BZ2" s="450" t="s">
        <v>216</v>
      </c>
      <c r="CA2" s="292" t="s">
        <v>246</v>
      </c>
      <c r="CB2" s="292" t="s">
        <v>249</v>
      </c>
      <c r="CC2" s="292" t="s">
        <v>217</v>
      </c>
      <c r="CD2" s="292" t="s">
        <v>250</v>
      </c>
      <c r="CE2" s="292" t="s">
        <v>251</v>
      </c>
      <c r="CF2" s="292" t="s">
        <v>218</v>
      </c>
      <c r="CG2" s="249" t="s">
        <v>219</v>
      </c>
      <c r="CH2" s="596" t="s">
        <v>220</v>
      </c>
      <c r="CI2" s="597"/>
      <c r="CJ2" s="597"/>
      <c r="CK2" s="598"/>
    </row>
    <row r="3" spans="1:89" ht="31.5" x14ac:dyDescent="0.4">
      <c r="A3" s="520"/>
      <c r="B3" s="227" t="s">
        <v>2</v>
      </c>
      <c r="C3" s="158" t="s">
        <v>10</v>
      </c>
      <c r="D3" s="158" t="s">
        <v>41</v>
      </c>
      <c r="E3" s="228" t="s">
        <v>77</v>
      </c>
      <c r="F3" s="521" t="s">
        <v>99</v>
      </c>
      <c r="G3" s="522"/>
      <c r="H3" s="522"/>
      <c r="I3" s="523"/>
      <c r="J3" s="158" t="s">
        <v>39</v>
      </c>
      <c r="K3" s="160" t="s">
        <v>11</v>
      </c>
      <c r="L3" s="524" t="s">
        <v>3</v>
      </c>
      <c r="M3" s="525"/>
      <c r="N3" s="525"/>
      <c r="O3" s="526"/>
      <c r="P3" s="455" t="s">
        <v>226</v>
      </c>
      <c r="Q3" s="166" t="s">
        <v>80</v>
      </c>
      <c r="R3" s="148" t="s">
        <v>9</v>
      </c>
      <c r="S3" s="149" t="s">
        <v>227</v>
      </c>
      <c r="T3" s="149" t="s">
        <v>100</v>
      </c>
      <c r="U3" s="150" t="s">
        <v>54</v>
      </c>
      <c r="V3" s="151"/>
      <c r="W3" s="152"/>
      <c r="X3" s="327" t="s">
        <v>15</v>
      </c>
      <c r="Y3" s="231" t="s">
        <v>16</v>
      </c>
      <c r="Z3" s="328" t="s">
        <v>27</v>
      </c>
      <c r="AA3" s="1"/>
      <c r="AB3" s="1"/>
      <c r="AC3" s="293"/>
      <c r="AD3" s="250" t="s">
        <v>233</v>
      </c>
      <c r="AE3" s="293"/>
      <c r="AF3" s="293"/>
      <c r="AG3" s="255" t="s">
        <v>280</v>
      </c>
      <c r="AH3" s="293" t="s">
        <v>244</v>
      </c>
      <c r="AI3" s="536" t="s">
        <v>281</v>
      </c>
      <c r="AJ3" s="537"/>
      <c r="AK3" s="537"/>
      <c r="AL3" s="538"/>
      <c r="AM3" s="293" t="s">
        <v>186</v>
      </c>
      <c r="AN3" s="417" t="s">
        <v>275</v>
      </c>
      <c r="AO3" s="402" t="s">
        <v>282</v>
      </c>
      <c r="AP3" s="417" t="s">
        <v>275</v>
      </c>
      <c r="AQ3" s="548" t="s">
        <v>275</v>
      </c>
      <c r="AR3" s="549"/>
      <c r="AS3" s="549"/>
      <c r="AT3" s="549"/>
      <c r="AU3" s="549"/>
      <c r="AV3" s="550"/>
      <c r="AW3" s="293" t="s">
        <v>245</v>
      </c>
      <c r="AX3" s="295" t="s">
        <v>187</v>
      </c>
      <c r="AY3" s="404"/>
      <c r="AZ3" s="548" t="s">
        <v>275</v>
      </c>
      <c r="BA3" s="549"/>
      <c r="BB3" s="550"/>
      <c r="BC3" s="448"/>
      <c r="BD3" s="256" t="s">
        <v>201</v>
      </c>
      <c r="BE3" s="449"/>
      <c r="BF3" s="258" t="s">
        <v>200</v>
      </c>
      <c r="BG3" s="296" t="s">
        <v>252</v>
      </c>
      <c r="BH3" s="255" t="s">
        <v>201</v>
      </c>
      <c r="BI3" s="405" t="s">
        <v>278</v>
      </c>
      <c r="BJ3" s="297" t="s">
        <v>221</v>
      </c>
      <c r="BK3" s="297" t="s">
        <v>222</v>
      </c>
      <c r="BL3" s="297" t="s">
        <v>223</v>
      </c>
      <c r="BM3" s="297" t="s">
        <v>253</v>
      </c>
      <c r="BN3" s="405" t="s">
        <v>278</v>
      </c>
      <c r="BO3" s="297" t="s">
        <v>221</v>
      </c>
      <c r="BP3" s="297" t="s">
        <v>223</v>
      </c>
      <c r="BQ3" s="256" t="s">
        <v>201</v>
      </c>
      <c r="BR3" s="405" t="s">
        <v>285</v>
      </c>
      <c r="BS3" s="297" t="s">
        <v>221</v>
      </c>
      <c r="BT3" s="296"/>
      <c r="BU3" s="294"/>
      <c r="BV3" s="297" t="s">
        <v>221</v>
      </c>
      <c r="BW3" s="605" t="s">
        <v>274</v>
      </c>
      <c r="BX3" s="606"/>
      <c r="BY3" s="606"/>
      <c r="BZ3" s="607"/>
      <c r="CA3" s="297" t="s">
        <v>247</v>
      </c>
      <c r="CB3" s="297" t="s">
        <v>248</v>
      </c>
      <c r="CC3" s="297" t="s">
        <v>286</v>
      </c>
      <c r="CD3" s="297" t="s">
        <v>247</v>
      </c>
      <c r="CE3" s="297" t="s">
        <v>248</v>
      </c>
      <c r="CF3" s="297" t="s">
        <v>286</v>
      </c>
      <c r="CG3" s="297" t="s">
        <v>286</v>
      </c>
      <c r="CH3" s="608" t="s">
        <v>287</v>
      </c>
      <c r="CI3" s="609"/>
      <c r="CJ3" s="609"/>
      <c r="CK3" s="610"/>
    </row>
    <row r="4" spans="1:89" s="232" customFormat="1" x14ac:dyDescent="0.4">
      <c r="A4" s="383">
        <v>1</v>
      </c>
      <c r="B4" s="384" t="str">
        <f>IF(発行依頼!B30="","",発行依頼!B30)</f>
        <v/>
      </c>
      <c r="C4" s="373" t="str">
        <f>IF(発行依頼!C30="","",発行依頼!C30)</f>
        <v/>
      </c>
      <c r="D4" s="340" t="str">
        <f>IF(発行依頼!D30="","",発行依頼!D30)</f>
        <v/>
      </c>
      <c r="E4" s="341" t="str">
        <f>IF(発行依頼!E30="","",発行依頼!E30)</f>
        <v/>
      </c>
      <c r="F4" s="385" t="str">
        <f>IF(発行依頼!F30="","",発行依頼!F30)</f>
        <v/>
      </c>
      <c r="G4" s="385" t="str">
        <f>IF(発行依頼!G30="","",発行依頼!G30)</f>
        <v/>
      </c>
      <c r="H4" s="385" t="str">
        <f>IF(発行依頼!H30="","",発行依頼!H30)</f>
        <v/>
      </c>
      <c r="I4" s="385" t="str">
        <f>IF(発行依頼!I30="","",発行依頼!I30)</f>
        <v/>
      </c>
      <c r="J4" s="340" t="str">
        <f>IF(発行依頼!J30="","",発行依頼!J30)</f>
        <v/>
      </c>
      <c r="K4" s="386" t="str">
        <f>IF(発行依頼!K30="","",発行依頼!K30)</f>
        <v/>
      </c>
      <c r="L4" s="340" t="str">
        <f>IF(発行依頼!L30="","",発行依頼!L30)</f>
        <v/>
      </c>
      <c r="M4" s="340" t="str">
        <f>IF(発行依頼!M30="","",発行依頼!M30)</f>
        <v/>
      </c>
      <c r="N4" s="340" t="str">
        <f>IF(発行依頼!N30="","",発行依頼!N30)</f>
        <v/>
      </c>
      <c r="O4" s="340" t="str">
        <f>IF(発行依頼!O30="","",発行依頼!O30)</f>
        <v/>
      </c>
      <c r="P4" s="346" t="str">
        <f>IF(発行依頼!P30="","",発行依頼!P30)</f>
        <v/>
      </c>
      <c r="Q4" s="347" t="str">
        <f>IF(発行依頼!Q30="","",発行依頼!Q30)</f>
        <v/>
      </c>
      <c r="R4" s="356" t="str">
        <f>IF(発行依頼!R30="","",発行依頼!R30)</f>
        <v/>
      </c>
      <c r="S4" s="353" t="str">
        <f>IF(発行依頼!S30="","",発行依頼!S30)</f>
        <v/>
      </c>
      <c r="T4" s="387" t="str">
        <f>IF(発行依頼!T30="","",発行依頼!T30)</f>
        <v/>
      </c>
      <c r="U4" s="354" t="str">
        <f>IF(発行依頼!U30="","",発行依頼!U30)</f>
        <v/>
      </c>
      <c r="V4" s="30" t="str">
        <f>IF(発行依頼!V30="","",発行依頼!V30)</f>
        <v/>
      </c>
      <c r="W4" s="379" t="str">
        <f>IF(発行依頼!W30="","",発行依頼!W30)</f>
        <v/>
      </c>
      <c r="X4" s="330" t="str">
        <f>IF(B4="","",IF(LEN(発行依頼!$C$4)=0,"",発行依頼!$C$4))</f>
        <v/>
      </c>
      <c r="Y4" s="331" t="str">
        <f>IF(B4="","",IF(LEN(発行依頼!$C$5)=0,"",発行依頼!$C$5))</f>
        <v/>
      </c>
      <c r="Z4" s="332" t="str">
        <f>IF(B4="","",IF(LEN(発行依頼!$C$8)&gt;0,発行依頼!$C$8,IF(LEN(発行依頼!$C$4)&gt;0,発行依頼!$C$4,"")))</f>
        <v/>
      </c>
      <c r="AA4" s="2"/>
      <c r="AB4" s="2"/>
      <c r="AC4" s="261" t="str">
        <f>IF(B4="","",B4)</f>
        <v/>
      </c>
      <c r="AD4" s="262" t="str">
        <f>IF(Z4="","",Z4)</f>
        <v/>
      </c>
      <c r="AE4" s="261" t="str">
        <f>IF(C4="","",C4)</f>
        <v/>
      </c>
      <c r="AF4" s="267" t="str" cm="1">
        <f t="array" ref="AF4">IF(E4="","",_xlfn.IFS(E4="SMAS契約の車両","契約車両",AND(E4="SMAS契約以外",D4="非特定車両で利用"),"フリー",E4="SMAS契約以外","契約外車両",TRUE,""))</f>
        <v/>
      </c>
      <c r="AG4" s="262" t="s">
        <v>198</v>
      </c>
      <c r="AH4" s="299" t="str">
        <f>IF(B4="","","開始後")</f>
        <v/>
      </c>
      <c r="AI4" s="388" t="str">
        <f>IF(F4="","",F4)</f>
        <v/>
      </c>
      <c r="AJ4" s="388" t="str">
        <f t="shared" ref="AJ4:AL4" si="0">IF(G4="","",G4)</f>
        <v/>
      </c>
      <c r="AK4" s="388" t="str">
        <f t="shared" si="0"/>
        <v/>
      </c>
      <c r="AL4" s="388" t="str">
        <f t="shared" si="0"/>
        <v/>
      </c>
      <c r="AM4" s="264" t="str">
        <f>IF(J4="","",IF(J4="無","無",IF(J4="有→カード差替せず情報変更","有※引継","")))</f>
        <v/>
      </c>
      <c r="AN4" s="418" t="s">
        <v>198</v>
      </c>
      <c r="AO4" s="298"/>
      <c r="AP4" s="418" t="s">
        <v>198</v>
      </c>
      <c r="AQ4" s="438"/>
      <c r="AR4" s="438"/>
      <c r="AS4" s="438"/>
      <c r="AT4" s="438"/>
      <c r="AU4" s="438"/>
      <c r="AV4" s="438"/>
      <c r="AW4" s="263" t="str">
        <f>IF(B4="","","全員返信")</f>
        <v/>
      </c>
      <c r="AX4" s="299" t="str">
        <f>IF(U4&amp;V4&amp;W4="","",U4&amp;V4&amp;W4)</f>
        <v/>
      </c>
      <c r="AY4" s="389" t="str">
        <f>IF(AM4="","",IF(AM4="無","",IF(AM4="有※引継",IF(P4="","要確認",TEXT(P4,"yyyy/mm/dd")),"")))</f>
        <v/>
      </c>
      <c r="AZ4" s="428"/>
      <c r="BA4" s="428" t="s">
        <v>198</v>
      </c>
      <c r="BB4" s="428" t="s">
        <v>198</v>
      </c>
      <c r="BC4" s="381"/>
      <c r="BD4" s="382" t="str">
        <f>IF(Z4="","",Z4)</f>
        <v/>
      </c>
      <c r="BE4" s="277"/>
      <c r="BF4" s="298"/>
      <c r="BG4" s="382" t="str">
        <f>IF(AM4="","",IF(AM4="無",IF(R4="","要確認",R4),IF(LEFT(AM4,1)="有",IF(Q4="現カードと同一でよい","現カード同一",IF(LEFT(Q4,9)="現カードから要変更",IF(R4="","要確認",R4),"")),"")))</f>
        <v/>
      </c>
      <c r="BH4" s="300"/>
      <c r="BI4" s="401" t="str">
        <f>IF(B4="","","個別指示")</f>
        <v/>
      </c>
      <c r="BJ4" s="298"/>
      <c r="BK4" s="300"/>
      <c r="BL4" s="301"/>
      <c r="BM4" s="298"/>
      <c r="BN4" s="401" t="str">
        <f>IF(B4="","","個別指示")</f>
        <v/>
      </c>
      <c r="BO4" s="298"/>
      <c r="BP4" s="302"/>
      <c r="BQ4" s="390" t="str">
        <f>IF(AM4="","",IF(AM4="無",IF(S4="","要確認",S4),IF(LEFT(AM4,1)="有",IF(Q4="現カードと同一でよい","現カード同一",IF(LEFT(Q4,9)="現カードから要変更",IF(S4="","要確認",S4),"")),"")))</f>
        <v/>
      </c>
      <c r="BR4" s="401" t="str">
        <f>IF(B4="","","個別指示")</f>
        <v/>
      </c>
      <c r="BS4" s="391"/>
      <c r="BT4" s="392"/>
      <c r="BU4" s="277"/>
      <c r="BV4" s="298"/>
      <c r="BW4" s="451"/>
      <c r="BX4" s="451"/>
      <c r="BY4" s="451"/>
      <c r="BZ4" s="451"/>
      <c r="CA4" s="393"/>
      <c r="CB4" s="393"/>
      <c r="CC4" s="393"/>
      <c r="CD4" s="393"/>
      <c r="CE4" s="393"/>
      <c r="CF4" s="393"/>
      <c r="CG4" s="266"/>
      <c r="CH4" s="452" t="str">
        <f>IF(L4="","",L4)</f>
        <v/>
      </c>
      <c r="CI4" s="452" t="str">
        <f t="shared" ref="CI4:CK4" si="1">IF(M4="","",M4)</f>
        <v/>
      </c>
      <c r="CJ4" s="452" t="str">
        <f t="shared" si="1"/>
        <v/>
      </c>
      <c r="CK4" s="452" t="str">
        <f t="shared" si="1"/>
        <v/>
      </c>
    </row>
    <row r="5" spans="1:89" s="232" customFormat="1" x14ac:dyDescent="0.4">
      <c r="A5" s="394">
        <v>2</v>
      </c>
      <c r="B5" s="384" t="str">
        <f>IF(発行依頼!B31="","",発行依頼!B31)</f>
        <v/>
      </c>
      <c r="C5" s="373" t="str">
        <f>IF(発行依頼!C31="","",発行依頼!C31)</f>
        <v/>
      </c>
      <c r="D5" s="352" t="str">
        <f>IF(発行依頼!D31="","",発行依頼!D31)</f>
        <v/>
      </c>
      <c r="E5" s="341" t="str">
        <f>IF(発行依頼!E31="","",発行依頼!E31)</f>
        <v/>
      </c>
      <c r="F5" s="395" t="str">
        <f>IF(発行依頼!F31="","",発行依頼!F31)</f>
        <v/>
      </c>
      <c r="G5" s="395" t="str">
        <f>IF(発行依頼!G31="","",発行依頼!G31)</f>
        <v/>
      </c>
      <c r="H5" s="395" t="str">
        <f>IF(発行依頼!H31="","",発行依頼!H31)</f>
        <v/>
      </c>
      <c r="I5" s="395" t="str">
        <f>IF(発行依頼!I31="","",発行依頼!I31)</f>
        <v/>
      </c>
      <c r="J5" s="340" t="str">
        <f>IF(発行依頼!J31="","",発行依頼!J31)</f>
        <v/>
      </c>
      <c r="K5" s="386" t="str">
        <f>IF(発行依頼!K31="","",発行依頼!K31)</f>
        <v/>
      </c>
      <c r="L5" s="340" t="str">
        <f>IF(発行依頼!L31="","",発行依頼!L31)</f>
        <v/>
      </c>
      <c r="M5" s="340" t="str">
        <f>IF(発行依頼!M31="","",発行依頼!M31)</f>
        <v/>
      </c>
      <c r="N5" s="340" t="str">
        <f>IF(発行依頼!N31="","",発行依頼!N31)</f>
        <v/>
      </c>
      <c r="O5" s="340" t="str">
        <f>IF(発行依頼!O31="","",発行依頼!O31)</f>
        <v/>
      </c>
      <c r="P5" s="346" t="str">
        <f>IF(発行依頼!P31="","",発行依頼!P31)</f>
        <v/>
      </c>
      <c r="Q5" s="347" t="str">
        <f>IF(発行依頼!Q31="","",発行依頼!Q31)</f>
        <v/>
      </c>
      <c r="R5" s="356" t="str">
        <f>IF(発行依頼!R31="","",発行依頼!R31)</f>
        <v/>
      </c>
      <c r="S5" s="353" t="str">
        <f>IF(発行依頼!S31="","",発行依頼!S31)</f>
        <v/>
      </c>
      <c r="T5" s="387" t="str">
        <f>IF(発行依頼!T31="","",発行依頼!T31)</f>
        <v/>
      </c>
      <c r="U5" s="354" t="str">
        <f>IF(発行依頼!U31="","",発行依頼!U31)</f>
        <v/>
      </c>
      <c r="V5" s="30" t="str">
        <f>IF(発行依頼!V31="","",発行依頼!V31)</f>
        <v/>
      </c>
      <c r="W5" s="379" t="str">
        <f>IF(発行依頼!W31="","",発行依頼!W31)</f>
        <v/>
      </c>
      <c r="X5" s="330" t="str">
        <f>IF(B5="","",IF(LEN(発行依頼!$C$4)=0,"",発行依頼!$C$4))</f>
        <v/>
      </c>
      <c r="Y5" s="331" t="str">
        <f>IF(B5="","",IF(LEN(発行依頼!$C$5)=0,"",発行依頼!$C$5))</f>
        <v/>
      </c>
      <c r="Z5" s="332" t="str">
        <f>IF(B5="","",IF(LEN(発行依頼!$C$8)&gt;0,発行依頼!$C$8,IF(LEN(発行依頼!$C$4)&gt;0,発行依頼!$C$4,"")))</f>
        <v/>
      </c>
      <c r="AA5" s="2"/>
      <c r="AB5" s="2"/>
      <c r="AC5" s="261" t="str">
        <f t="shared" ref="AC5:AC13" si="2">IF(B5="","",B5)</f>
        <v/>
      </c>
      <c r="AD5" s="262" t="str">
        <f t="shared" ref="AD5:AD13" si="3">IF(Z5="","",Z5)</f>
        <v/>
      </c>
      <c r="AE5" s="261" t="str">
        <f t="shared" ref="AE5:AE13" si="4">IF(C5="","",C5)</f>
        <v/>
      </c>
      <c r="AF5" s="267" t="str" cm="1">
        <f t="array" ref="AF5">IF(E5="","",_xlfn.IFS(E5="SMAS契約の車両","契約車両",AND(E5="SMAS契約以外",D5="非特定車両で利用"),"フリー",E5="SMAS契約以外","契約外車両",TRUE,""))</f>
        <v/>
      </c>
      <c r="AG5" s="262" t="s">
        <v>198</v>
      </c>
      <c r="AH5" s="299" t="str">
        <f t="shared" ref="AH5:AH13" si="5">IF(B5="","","開始後")</f>
        <v/>
      </c>
      <c r="AI5" s="388" t="str">
        <f t="shared" ref="AI5:AI13" si="6">IF(F5="","",F5)</f>
        <v/>
      </c>
      <c r="AJ5" s="388" t="str">
        <f t="shared" ref="AJ5:AJ13" si="7">IF(G5="","",G5)</f>
        <v/>
      </c>
      <c r="AK5" s="388" t="str">
        <f t="shared" ref="AK5:AK13" si="8">IF(H5="","",H5)</f>
        <v/>
      </c>
      <c r="AL5" s="388" t="str">
        <f t="shared" ref="AL5:AL13" si="9">IF(I5="","",I5)</f>
        <v/>
      </c>
      <c r="AM5" s="264" t="str">
        <f t="shared" ref="AM5:AM13" si="10">IF(J5="","",IF(J5="無","無",IF(J5="有→カード差替せず情報変更","有※引継","")))</f>
        <v/>
      </c>
      <c r="AN5" s="419"/>
      <c r="AO5" s="298"/>
      <c r="AP5" s="419"/>
      <c r="AQ5" s="438"/>
      <c r="AR5" s="438"/>
      <c r="AS5" s="438"/>
      <c r="AT5" s="438"/>
      <c r="AU5" s="438"/>
      <c r="AV5" s="438"/>
      <c r="AW5" s="263" t="str">
        <f t="shared" ref="AW5:AW13" si="11">IF(B5="","","全員返信")</f>
        <v/>
      </c>
      <c r="AX5" s="299" t="str">
        <f t="shared" ref="AX5:AX13" si="12">IF(U5&amp;V5&amp;W5="","",U5&amp;V5&amp;W5)</f>
        <v/>
      </c>
      <c r="AY5" s="389" t="str">
        <f>IF(AM5="","",IF(AM5="無","",IF(AM5="有※引継",IF(P5="","要確認",TEXT(P5,"yyyy/mm/dd")),"")))</f>
        <v/>
      </c>
      <c r="AZ5" s="428"/>
      <c r="BA5" s="428" t="s">
        <v>198</v>
      </c>
      <c r="BB5" s="428" t="s">
        <v>198</v>
      </c>
      <c r="BC5" s="381"/>
      <c r="BD5" s="382" t="str">
        <f t="shared" ref="BD5:BD13" si="13">IF(Z5="","",Z5)</f>
        <v/>
      </c>
      <c r="BE5" s="277"/>
      <c r="BF5" s="298"/>
      <c r="BG5" s="382" t="str">
        <f t="shared" ref="BG5:BG13" si="14">IF(AM5="","",IF(AM5="無",IF(R5="","要確認",R5),IF(LEFT(AM5,1)="有",IF(Q5="現カードと同一でよい","現カード同一",IF(LEFT(Q5,9)="現カードから要変更",IF(R5="","要確認",R5),"")),"")))</f>
        <v/>
      </c>
      <c r="BH5" s="300"/>
      <c r="BI5" s="401" t="str">
        <f t="shared" ref="BI5:BI13" si="15">IF(B5="","","個別指示")</f>
        <v/>
      </c>
      <c r="BJ5" s="298"/>
      <c r="BK5" s="300"/>
      <c r="BL5" s="301"/>
      <c r="BM5" s="298"/>
      <c r="BN5" s="401" t="str">
        <f t="shared" ref="BN5:BN13" si="16">IF(B5="","","個別指示")</f>
        <v/>
      </c>
      <c r="BO5" s="298"/>
      <c r="BP5" s="302"/>
      <c r="BQ5" s="390" t="str">
        <f t="shared" ref="BQ5:BQ13" si="17">IF(AM5="","",IF(AM5="無",IF(S5="","要確認",S5),IF(LEFT(AM5,1)="有",IF(Q5="現カードと同一でよい","現カード同一",IF(LEFT(Q5,9)="現カードから要変更",IF(S5="","要確認",S5),"")),"")))</f>
        <v/>
      </c>
      <c r="BR5" s="401" t="str">
        <f t="shared" ref="BR5:BR13" si="18">IF(B5="","","個別指示")</f>
        <v/>
      </c>
      <c r="BS5" s="391"/>
      <c r="BT5" s="392"/>
      <c r="BU5" s="277"/>
      <c r="BV5" s="298"/>
      <c r="BW5" s="451"/>
      <c r="BX5" s="451"/>
      <c r="BY5" s="451"/>
      <c r="BZ5" s="451"/>
      <c r="CA5" s="393"/>
      <c r="CB5" s="393"/>
      <c r="CC5" s="393"/>
      <c r="CD5" s="393"/>
      <c r="CE5" s="393"/>
      <c r="CF5" s="393"/>
      <c r="CG5" s="266"/>
      <c r="CH5" s="452" t="str">
        <f t="shared" ref="CH5:CH13" si="19">IF(L5="","",L5)</f>
        <v/>
      </c>
      <c r="CI5" s="452" t="str">
        <f t="shared" ref="CI5:CI13" si="20">IF(M5="","",M5)</f>
        <v/>
      </c>
      <c r="CJ5" s="452" t="str">
        <f t="shared" ref="CJ5:CJ13" si="21">IF(N5="","",N5)</f>
        <v/>
      </c>
      <c r="CK5" s="452" t="str">
        <f t="shared" ref="CK5:CK13" si="22">IF(O5="","",O5)</f>
        <v/>
      </c>
    </row>
    <row r="6" spans="1:89" s="232" customFormat="1" x14ac:dyDescent="0.4">
      <c r="A6" s="394">
        <v>3</v>
      </c>
      <c r="B6" s="384" t="str">
        <f>IF(発行依頼!B32="","",発行依頼!B32)</f>
        <v/>
      </c>
      <c r="C6" s="373" t="str">
        <f>IF(発行依頼!C32="","",発行依頼!C32)</f>
        <v/>
      </c>
      <c r="D6" s="352" t="str">
        <f>IF(発行依頼!D32="","",発行依頼!D32)</f>
        <v/>
      </c>
      <c r="E6" s="341" t="str">
        <f>IF(発行依頼!E32="","",発行依頼!E32)</f>
        <v/>
      </c>
      <c r="F6" s="395" t="str">
        <f>IF(発行依頼!F32="","",発行依頼!F32)</f>
        <v/>
      </c>
      <c r="G6" s="395" t="str">
        <f>IF(発行依頼!G32="","",発行依頼!G32)</f>
        <v/>
      </c>
      <c r="H6" s="395" t="str">
        <f>IF(発行依頼!H32="","",発行依頼!H32)</f>
        <v/>
      </c>
      <c r="I6" s="395" t="str">
        <f>IF(発行依頼!I32="","",発行依頼!I32)</f>
        <v/>
      </c>
      <c r="J6" s="340" t="str">
        <f>IF(発行依頼!J32="","",発行依頼!J32)</f>
        <v/>
      </c>
      <c r="K6" s="386" t="str">
        <f>IF(発行依頼!K32="","",発行依頼!K32)</f>
        <v/>
      </c>
      <c r="L6" s="340" t="str">
        <f>IF(発行依頼!L32="","",発行依頼!L32)</f>
        <v/>
      </c>
      <c r="M6" s="340" t="str">
        <f>IF(発行依頼!M32="","",発行依頼!M32)</f>
        <v/>
      </c>
      <c r="N6" s="340" t="str">
        <f>IF(発行依頼!N32="","",発行依頼!N32)</f>
        <v/>
      </c>
      <c r="O6" s="340" t="str">
        <f>IF(発行依頼!O32="","",発行依頼!O32)</f>
        <v/>
      </c>
      <c r="P6" s="346" t="str">
        <f>IF(発行依頼!P32="","",発行依頼!P32)</f>
        <v/>
      </c>
      <c r="Q6" s="347" t="str">
        <f>IF(発行依頼!Q32="","",発行依頼!Q32)</f>
        <v/>
      </c>
      <c r="R6" s="356" t="str">
        <f>IF(発行依頼!R32="","",発行依頼!R32)</f>
        <v/>
      </c>
      <c r="S6" s="353" t="str">
        <f>IF(発行依頼!S32="","",発行依頼!S32)</f>
        <v/>
      </c>
      <c r="T6" s="387" t="str">
        <f>IF(発行依頼!T32="","",発行依頼!T32)</f>
        <v/>
      </c>
      <c r="U6" s="354" t="str">
        <f>IF(発行依頼!U32="","",発行依頼!U32)</f>
        <v/>
      </c>
      <c r="V6" s="30" t="str">
        <f>IF(発行依頼!V32="","",発行依頼!V32)</f>
        <v/>
      </c>
      <c r="W6" s="379" t="str">
        <f>IF(発行依頼!W32="","",発行依頼!W32)</f>
        <v/>
      </c>
      <c r="X6" s="330" t="str">
        <f>IF(B6="","",IF(LEN(発行依頼!$C$4)=0,"",発行依頼!$C$4))</f>
        <v/>
      </c>
      <c r="Y6" s="331" t="str">
        <f>IF(B6="","",IF(LEN(発行依頼!$C$5)=0,"",発行依頼!$C$5))</f>
        <v/>
      </c>
      <c r="Z6" s="332" t="str">
        <f>IF(B6="","",IF(LEN(発行依頼!$C$8)&gt;0,発行依頼!$C$8,IF(LEN(発行依頼!$C$4)&gt;0,発行依頼!$C$4,"")))</f>
        <v/>
      </c>
      <c r="AA6" s="2"/>
      <c r="AB6" s="2"/>
      <c r="AC6" s="261" t="str">
        <f t="shared" si="2"/>
        <v/>
      </c>
      <c r="AD6" s="262" t="str">
        <f t="shared" si="3"/>
        <v/>
      </c>
      <c r="AE6" s="261" t="str">
        <f t="shared" si="4"/>
        <v/>
      </c>
      <c r="AF6" s="267" t="str" cm="1">
        <f t="array" ref="AF6">IF(E6="","",_xlfn.IFS(E6="SMAS契約の車両","契約車両",AND(E6="SMAS契約以外",D6="非特定車両で利用"),"フリー",E6="SMAS契約以外","契約外車両",TRUE,""))</f>
        <v/>
      </c>
      <c r="AG6" s="262" t="s">
        <v>198</v>
      </c>
      <c r="AH6" s="299" t="str">
        <f t="shared" si="5"/>
        <v/>
      </c>
      <c r="AI6" s="388" t="str">
        <f t="shared" si="6"/>
        <v/>
      </c>
      <c r="AJ6" s="388" t="str">
        <f t="shared" si="7"/>
        <v/>
      </c>
      <c r="AK6" s="388" t="str">
        <f t="shared" si="8"/>
        <v/>
      </c>
      <c r="AL6" s="388" t="str">
        <f t="shared" si="9"/>
        <v/>
      </c>
      <c r="AM6" s="264" t="str">
        <f t="shared" si="10"/>
        <v/>
      </c>
      <c r="AN6" s="419"/>
      <c r="AO6" s="298"/>
      <c r="AP6" s="419"/>
      <c r="AQ6" s="438"/>
      <c r="AR6" s="438"/>
      <c r="AS6" s="438"/>
      <c r="AT6" s="438"/>
      <c r="AU6" s="438"/>
      <c r="AV6" s="438"/>
      <c r="AW6" s="263" t="str">
        <f t="shared" si="11"/>
        <v/>
      </c>
      <c r="AX6" s="299" t="str">
        <f t="shared" si="12"/>
        <v/>
      </c>
      <c r="AY6" s="389" t="str">
        <f t="shared" ref="AY6:AY13" si="23">IF(AM6="","",IF(AM6="無","",IF(AM6="有※引継",IF(P6="","要確認",TEXT(P6,"yyyy/mm/dd")),"")))</f>
        <v/>
      </c>
      <c r="AZ6" s="428"/>
      <c r="BA6" s="428" t="s">
        <v>198</v>
      </c>
      <c r="BB6" s="428" t="s">
        <v>198</v>
      </c>
      <c r="BC6" s="381"/>
      <c r="BD6" s="382" t="str">
        <f t="shared" si="13"/>
        <v/>
      </c>
      <c r="BE6" s="277"/>
      <c r="BF6" s="298"/>
      <c r="BG6" s="382" t="str">
        <f t="shared" si="14"/>
        <v/>
      </c>
      <c r="BH6" s="300"/>
      <c r="BI6" s="401" t="str">
        <f t="shared" si="15"/>
        <v/>
      </c>
      <c r="BJ6" s="298"/>
      <c r="BK6" s="300"/>
      <c r="BL6" s="301"/>
      <c r="BM6" s="298"/>
      <c r="BN6" s="401" t="str">
        <f t="shared" si="16"/>
        <v/>
      </c>
      <c r="BO6" s="298"/>
      <c r="BP6" s="302"/>
      <c r="BQ6" s="390" t="str">
        <f t="shared" si="17"/>
        <v/>
      </c>
      <c r="BR6" s="401" t="str">
        <f t="shared" si="18"/>
        <v/>
      </c>
      <c r="BS6" s="391"/>
      <c r="BT6" s="392"/>
      <c r="BU6" s="277"/>
      <c r="BV6" s="298"/>
      <c r="BW6" s="451"/>
      <c r="BX6" s="451"/>
      <c r="BY6" s="451"/>
      <c r="BZ6" s="451"/>
      <c r="CA6" s="393"/>
      <c r="CB6" s="393"/>
      <c r="CC6" s="393"/>
      <c r="CD6" s="393"/>
      <c r="CE6" s="393"/>
      <c r="CF6" s="393"/>
      <c r="CG6" s="266"/>
      <c r="CH6" s="452" t="str">
        <f t="shared" si="19"/>
        <v/>
      </c>
      <c r="CI6" s="452" t="str">
        <f t="shared" si="20"/>
        <v/>
      </c>
      <c r="CJ6" s="452" t="str">
        <f t="shared" si="21"/>
        <v/>
      </c>
      <c r="CK6" s="452" t="str">
        <f t="shared" si="22"/>
        <v/>
      </c>
    </row>
    <row r="7" spans="1:89" s="232" customFormat="1" x14ac:dyDescent="0.4">
      <c r="A7" s="394">
        <v>4</v>
      </c>
      <c r="B7" s="374" t="str">
        <f>IF(発行依頼!B33="","",発行依頼!B33)</f>
        <v/>
      </c>
      <c r="C7" s="374" t="str">
        <f>IF(発行依頼!C33="","",発行依頼!C33)</f>
        <v/>
      </c>
      <c r="D7" s="352" t="str">
        <f>IF(発行依頼!D33="","",発行依頼!D33)</f>
        <v/>
      </c>
      <c r="E7" s="341" t="str">
        <f>IF(発行依頼!E33="","",発行依頼!E33)</f>
        <v/>
      </c>
      <c r="F7" s="395" t="str">
        <f>IF(発行依頼!F33="","",発行依頼!F33)</f>
        <v/>
      </c>
      <c r="G7" s="395" t="str">
        <f>IF(発行依頼!G33="","",発行依頼!G33)</f>
        <v/>
      </c>
      <c r="H7" s="395" t="str">
        <f>IF(発行依頼!H33="","",発行依頼!H33)</f>
        <v/>
      </c>
      <c r="I7" s="395" t="str">
        <f>IF(発行依頼!I33="","",発行依頼!I33)</f>
        <v/>
      </c>
      <c r="J7" s="340" t="str">
        <f>IF(発行依頼!J33="","",発行依頼!J33)</f>
        <v/>
      </c>
      <c r="K7" s="386" t="str">
        <f>IF(発行依頼!K33="","",発行依頼!K33)</f>
        <v/>
      </c>
      <c r="L7" s="340" t="str">
        <f>IF(発行依頼!L33="","",発行依頼!L33)</f>
        <v/>
      </c>
      <c r="M7" s="340" t="str">
        <f>IF(発行依頼!M33="","",発行依頼!M33)</f>
        <v/>
      </c>
      <c r="N7" s="340" t="str">
        <f>IF(発行依頼!N33="","",発行依頼!N33)</f>
        <v/>
      </c>
      <c r="O7" s="340" t="str">
        <f>IF(発行依頼!O33="","",発行依頼!O33)</f>
        <v/>
      </c>
      <c r="P7" s="346" t="str">
        <f>IF(発行依頼!P33="","",発行依頼!P33)</f>
        <v/>
      </c>
      <c r="Q7" s="347" t="str">
        <f>IF(発行依頼!Q33="","",発行依頼!Q33)</f>
        <v/>
      </c>
      <c r="R7" s="356" t="str">
        <f>IF(発行依頼!R33="","",発行依頼!R33)</f>
        <v/>
      </c>
      <c r="S7" s="353" t="str">
        <f>IF(発行依頼!S33="","",発行依頼!S33)</f>
        <v/>
      </c>
      <c r="T7" s="387" t="str">
        <f>IF(発行依頼!T33="","",発行依頼!T33)</f>
        <v/>
      </c>
      <c r="U7" s="354" t="str">
        <f>IF(発行依頼!U33="","",発行依頼!U33)</f>
        <v/>
      </c>
      <c r="V7" s="30" t="str">
        <f>IF(発行依頼!V33="","",発行依頼!V33)</f>
        <v/>
      </c>
      <c r="W7" s="379" t="str">
        <f>IF(発行依頼!W33="","",発行依頼!W33)</f>
        <v/>
      </c>
      <c r="X7" s="330" t="str">
        <f>IF(B7="","",IF(LEN(発行依頼!$C$4)=0,"",発行依頼!$C$4))</f>
        <v/>
      </c>
      <c r="Y7" s="331" t="str">
        <f>IF(B7="","",IF(LEN(発行依頼!$C$5)=0,"",発行依頼!$C$5))</f>
        <v/>
      </c>
      <c r="Z7" s="332" t="str">
        <f>IF(B7="","",IF(LEN(発行依頼!$C$8)&gt;0,発行依頼!$C$8,IF(LEN(発行依頼!$C$4)&gt;0,発行依頼!$C$4,"")))</f>
        <v/>
      </c>
      <c r="AA7" s="2"/>
      <c r="AB7" s="2"/>
      <c r="AC7" s="261" t="str">
        <f t="shared" si="2"/>
        <v/>
      </c>
      <c r="AD7" s="262" t="str">
        <f t="shared" si="3"/>
        <v/>
      </c>
      <c r="AE7" s="261" t="str">
        <f t="shared" si="4"/>
        <v/>
      </c>
      <c r="AF7" s="267" t="str" cm="1">
        <f t="array" ref="AF7">IF(E7="","",_xlfn.IFS(E7="SMAS契約の車両","契約車両",AND(E7="SMAS契約以外",D7="非特定車両で利用"),"フリー",E7="SMAS契約以外","契約外車両",TRUE,""))</f>
        <v/>
      </c>
      <c r="AG7" s="262" t="s">
        <v>198</v>
      </c>
      <c r="AH7" s="299" t="str">
        <f t="shared" si="5"/>
        <v/>
      </c>
      <c r="AI7" s="388" t="str">
        <f t="shared" si="6"/>
        <v/>
      </c>
      <c r="AJ7" s="388" t="str">
        <f t="shared" si="7"/>
        <v/>
      </c>
      <c r="AK7" s="388" t="str">
        <f t="shared" si="8"/>
        <v/>
      </c>
      <c r="AL7" s="388" t="str">
        <f t="shared" si="9"/>
        <v/>
      </c>
      <c r="AM7" s="264" t="str">
        <f t="shared" si="10"/>
        <v/>
      </c>
      <c r="AN7" s="420"/>
      <c r="AO7" s="298"/>
      <c r="AP7" s="420"/>
      <c r="AQ7" s="438"/>
      <c r="AR7" s="438"/>
      <c r="AS7" s="438"/>
      <c r="AT7" s="438"/>
      <c r="AU7" s="438"/>
      <c r="AV7" s="438"/>
      <c r="AW7" s="263" t="str">
        <f t="shared" si="11"/>
        <v/>
      </c>
      <c r="AX7" s="299" t="str">
        <f t="shared" si="12"/>
        <v/>
      </c>
      <c r="AY7" s="389" t="str">
        <f t="shared" si="23"/>
        <v/>
      </c>
      <c r="AZ7" s="428"/>
      <c r="BA7" s="428" t="s">
        <v>198</v>
      </c>
      <c r="BB7" s="428" t="s">
        <v>198</v>
      </c>
      <c r="BC7" s="381"/>
      <c r="BD7" s="382" t="str">
        <f t="shared" si="13"/>
        <v/>
      </c>
      <c r="BE7" s="277"/>
      <c r="BF7" s="298"/>
      <c r="BG7" s="382" t="str">
        <f t="shared" si="14"/>
        <v/>
      </c>
      <c r="BH7" s="300"/>
      <c r="BI7" s="401" t="str">
        <f t="shared" si="15"/>
        <v/>
      </c>
      <c r="BJ7" s="298"/>
      <c r="BK7" s="300"/>
      <c r="BL7" s="301"/>
      <c r="BM7" s="298"/>
      <c r="BN7" s="401" t="str">
        <f t="shared" si="16"/>
        <v/>
      </c>
      <c r="BO7" s="298"/>
      <c r="BP7" s="302"/>
      <c r="BQ7" s="390" t="str">
        <f t="shared" si="17"/>
        <v/>
      </c>
      <c r="BR7" s="401" t="str">
        <f t="shared" si="18"/>
        <v/>
      </c>
      <c r="BS7" s="391"/>
      <c r="BT7" s="392"/>
      <c r="BU7" s="277"/>
      <c r="BV7" s="298"/>
      <c r="BW7" s="451"/>
      <c r="BX7" s="451"/>
      <c r="BY7" s="451"/>
      <c r="BZ7" s="451"/>
      <c r="CA7" s="393"/>
      <c r="CB7" s="393"/>
      <c r="CC7" s="393"/>
      <c r="CD7" s="393"/>
      <c r="CE7" s="393"/>
      <c r="CF7" s="393"/>
      <c r="CG7" s="266"/>
      <c r="CH7" s="452" t="str">
        <f t="shared" si="19"/>
        <v/>
      </c>
      <c r="CI7" s="452" t="str">
        <f t="shared" si="20"/>
        <v/>
      </c>
      <c r="CJ7" s="452" t="str">
        <f t="shared" si="21"/>
        <v/>
      </c>
      <c r="CK7" s="452" t="str">
        <f t="shared" si="22"/>
        <v/>
      </c>
    </row>
    <row r="8" spans="1:89" s="232" customFormat="1" x14ac:dyDescent="0.4">
      <c r="A8" s="394">
        <v>5</v>
      </c>
      <c r="B8" s="374" t="str">
        <f>IF(発行依頼!B34="","",発行依頼!B34)</f>
        <v/>
      </c>
      <c r="C8" s="374" t="str">
        <f>IF(発行依頼!C34="","",発行依頼!C34)</f>
        <v/>
      </c>
      <c r="D8" s="352" t="str">
        <f>IF(発行依頼!D34="","",発行依頼!D34)</f>
        <v/>
      </c>
      <c r="E8" s="341" t="str">
        <f>IF(発行依頼!E34="","",発行依頼!E34)</f>
        <v/>
      </c>
      <c r="F8" s="395" t="str">
        <f>IF(発行依頼!F34="","",発行依頼!F34)</f>
        <v/>
      </c>
      <c r="G8" s="395" t="str">
        <f>IF(発行依頼!G34="","",発行依頼!G34)</f>
        <v/>
      </c>
      <c r="H8" s="395" t="str">
        <f>IF(発行依頼!H34="","",発行依頼!H34)</f>
        <v/>
      </c>
      <c r="I8" s="395" t="str">
        <f>IF(発行依頼!I34="","",発行依頼!I34)</f>
        <v/>
      </c>
      <c r="J8" s="340" t="str">
        <f>IF(発行依頼!J34="","",発行依頼!J34)</f>
        <v/>
      </c>
      <c r="K8" s="386" t="str">
        <f>IF(発行依頼!K34="","",発行依頼!K34)</f>
        <v/>
      </c>
      <c r="L8" s="340" t="str">
        <f>IF(発行依頼!L34="","",発行依頼!L34)</f>
        <v/>
      </c>
      <c r="M8" s="340" t="str">
        <f>IF(発行依頼!M34="","",発行依頼!M34)</f>
        <v/>
      </c>
      <c r="N8" s="340" t="str">
        <f>IF(発行依頼!N34="","",発行依頼!N34)</f>
        <v/>
      </c>
      <c r="O8" s="340" t="str">
        <f>IF(発行依頼!O34="","",発行依頼!O34)</f>
        <v/>
      </c>
      <c r="P8" s="346" t="str">
        <f>IF(発行依頼!P34="","",発行依頼!P34)</f>
        <v/>
      </c>
      <c r="Q8" s="347" t="str">
        <f>IF(発行依頼!Q34="","",発行依頼!Q34)</f>
        <v/>
      </c>
      <c r="R8" s="356" t="str">
        <f>IF(発行依頼!R34="","",発行依頼!R34)</f>
        <v/>
      </c>
      <c r="S8" s="353" t="str">
        <f>IF(発行依頼!S34="","",発行依頼!S34)</f>
        <v/>
      </c>
      <c r="T8" s="387" t="str">
        <f>IF(発行依頼!T34="","",発行依頼!T34)</f>
        <v/>
      </c>
      <c r="U8" s="354" t="str">
        <f>IF(発行依頼!U34="","",発行依頼!U34)</f>
        <v/>
      </c>
      <c r="V8" s="30" t="str">
        <f>IF(発行依頼!V34="","",発行依頼!V34)</f>
        <v/>
      </c>
      <c r="W8" s="379" t="str">
        <f>IF(発行依頼!W34="","",発行依頼!W34)</f>
        <v/>
      </c>
      <c r="X8" s="330" t="str">
        <f>IF(B8="","",IF(LEN(発行依頼!$C$4)=0,"",発行依頼!$C$4))</f>
        <v/>
      </c>
      <c r="Y8" s="331" t="str">
        <f>IF(B8="","",IF(LEN(発行依頼!$C$5)=0,"",発行依頼!$C$5))</f>
        <v/>
      </c>
      <c r="Z8" s="332" t="str">
        <f>IF(B8="","",IF(LEN(発行依頼!$C$8)&gt;0,発行依頼!$C$8,IF(LEN(発行依頼!$C$4)&gt;0,発行依頼!$C$4,"")))</f>
        <v/>
      </c>
      <c r="AA8" s="2"/>
      <c r="AB8" s="2"/>
      <c r="AC8" s="261" t="str">
        <f t="shared" si="2"/>
        <v/>
      </c>
      <c r="AD8" s="262" t="str">
        <f t="shared" si="3"/>
        <v/>
      </c>
      <c r="AE8" s="261" t="str">
        <f t="shared" si="4"/>
        <v/>
      </c>
      <c r="AF8" s="267" t="str" cm="1">
        <f t="array" ref="AF8">IF(E8="","",_xlfn.IFS(E8="SMAS契約の車両","契約車両",AND(E8="SMAS契約以外",D8="非特定車両で利用"),"フリー",E8="SMAS契約以外","契約外車両",TRUE,""))</f>
        <v/>
      </c>
      <c r="AG8" s="262" t="s">
        <v>198</v>
      </c>
      <c r="AH8" s="299" t="str">
        <f t="shared" si="5"/>
        <v/>
      </c>
      <c r="AI8" s="388" t="str">
        <f t="shared" si="6"/>
        <v/>
      </c>
      <c r="AJ8" s="388" t="str">
        <f t="shared" si="7"/>
        <v/>
      </c>
      <c r="AK8" s="388" t="str">
        <f t="shared" si="8"/>
        <v/>
      </c>
      <c r="AL8" s="388" t="str">
        <f t="shared" si="9"/>
        <v/>
      </c>
      <c r="AM8" s="264" t="str">
        <f t="shared" si="10"/>
        <v/>
      </c>
      <c r="AN8" s="419"/>
      <c r="AO8" s="298"/>
      <c r="AP8" s="419"/>
      <c r="AQ8" s="438"/>
      <c r="AR8" s="438"/>
      <c r="AS8" s="438"/>
      <c r="AT8" s="438"/>
      <c r="AU8" s="438"/>
      <c r="AV8" s="438"/>
      <c r="AW8" s="263" t="str">
        <f t="shared" si="11"/>
        <v/>
      </c>
      <c r="AX8" s="299" t="str">
        <f t="shared" si="12"/>
        <v/>
      </c>
      <c r="AY8" s="389" t="str">
        <f t="shared" si="23"/>
        <v/>
      </c>
      <c r="AZ8" s="428"/>
      <c r="BA8" s="428" t="s">
        <v>198</v>
      </c>
      <c r="BB8" s="428" t="s">
        <v>198</v>
      </c>
      <c r="BC8" s="381"/>
      <c r="BD8" s="382" t="str">
        <f t="shared" si="13"/>
        <v/>
      </c>
      <c r="BE8" s="277"/>
      <c r="BF8" s="298"/>
      <c r="BG8" s="382" t="str">
        <f t="shared" si="14"/>
        <v/>
      </c>
      <c r="BH8" s="300"/>
      <c r="BI8" s="401" t="str">
        <f t="shared" si="15"/>
        <v/>
      </c>
      <c r="BJ8" s="298"/>
      <c r="BK8" s="300"/>
      <c r="BL8" s="301"/>
      <c r="BM8" s="298"/>
      <c r="BN8" s="401" t="str">
        <f t="shared" si="16"/>
        <v/>
      </c>
      <c r="BO8" s="298"/>
      <c r="BP8" s="302"/>
      <c r="BQ8" s="390" t="str">
        <f t="shared" si="17"/>
        <v/>
      </c>
      <c r="BR8" s="401" t="str">
        <f t="shared" si="18"/>
        <v/>
      </c>
      <c r="BS8" s="391"/>
      <c r="BT8" s="392"/>
      <c r="BU8" s="277"/>
      <c r="BV8" s="298"/>
      <c r="BW8" s="451"/>
      <c r="BX8" s="451"/>
      <c r="BY8" s="451"/>
      <c r="BZ8" s="451"/>
      <c r="CA8" s="393"/>
      <c r="CB8" s="393"/>
      <c r="CC8" s="393"/>
      <c r="CD8" s="393"/>
      <c r="CE8" s="393"/>
      <c r="CF8" s="393"/>
      <c r="CG8" s="266"/>
      <c r="CH8" s="452" t="str">
        <f t="shared" si="19"/>
        <v/>
      </c>
      <c r="CI8" s="452" t="str">
        <f t="shared" si="20"/>
        <v/>
      </c>
      <c r="CJ8" s="452" t="str">
        <f t="shared" si="21"/>
        <v/>
      </c>
      <c r="CK8" s="452" t="str">
        <f t="shared" si="22"/>
        <v/>
      </c>
    </row>
    <row r="9" spans="1:89" s="232" customFormat="1" x14ac:dyDescent="0.4">
      <c r="A9" s="383">
        <v>6</v>
      </c>
      <c r="B9" s="374" t="str">
        <f>IF(発行依頼!B35="","",発行依頼!B35)</f>
        <v/>
      </c>
      <c r="C9" s="374" t="str">
        <f>IF(発行依頼!C35="","",発行依頼!C35)</f>
        <v/>
      </c>
      <c r="D9" s="352" t="str">
        <f>IF(発行依頼!D35="","",発行依頼!D35)</f>
        <v/>
      </c>
      <c r="E9" s="341" t="str">
        <f>IF(発行依頼!E35="","",発行依頼!E35)</f>
        <v/>
      </c>
      <c r="F9" s="385" t="str">
        <f>IF(発行依頼!F35="","",発行依頼!F35)</f>
        <v/>
      </c>
      <c r="G9" s="385" t="str">
        <f>IF(発行依頼!G35="","",発行依頼!G35)</f>
        <v/>
      </c>
      <c r="H9" s="385" t="str">
        <f>IF(発行依頼!H35="","",発行依頼!H35)</f>
        <v/>
      </c>
      <c r="I9" s="385" t="str">
        <f>IF(発行依頼!I35="","",発行依頼!I35)</f>
        <v/>
      </c>
      <c r="J9" s="340" t="str">
        <f>IF(発行依頼!J35="","",発行依頼!J35)</f>
        <v/>
      </c>
      <c r="K9" s="386" t="str">
        <f>IF(発行依頼!K35="","",発行依頼!K35)</f>
        <v/>
      </c>
      <c r="L9" s="340" t="str">
        <f>IF(発行依頼!L35="","",発行依頼!L35)</f>
        <v/>
      </c>
      <c r="M9" s="340" t="str">
        <f>IF(発行依頼!M35="","",発行依頼!M35)</f>
        <v/>
      </c>
      <c r="N9" s="340" t="str">
        <f>IF(発行依頼!N35="","",発行依頼!N35)</f>
        <v/>
      </c>
      <c r="O9" s="340" t="str">
        <f>IF(発行依頼!O35="","",発行依頼!O35)</f>
        <v/>
      </c>
      <c r="P9" s="346" t="str">
        <f>IF(発行依頼!P35="","",発行依頼!P35)</f>
        <v/>
      </c>
      <c r="Q9" s="347" t="str">
        <f>IF(発行依頼!Q35="","",発行依頼!Q35)</f>
        <v/>
      </c>
      <c r="R9" s="356" t="str">
        <f>IF(発行依頼!R35="","",発行依頼!R35)</f>
        <v/>
      </c>
      <c r="S9" s="353" t="str">
        <f>IF(発行依頼!S35="","",発行依頼!S35)</f>
        <v/>
      </c>
      <c r="T9" s="387" t="str">
        <f>IF(発行依頼!T35="","",発行依頼!T35)</f>
        <v/>
      </c>
      <c r="U9" s="354" t="str">
        <f>IF(発行依頼!U35="","",発行依頼!U35)</f>
        <v/>
      </c>
      <c r="V9" s="30" t="str">
        <f>IF(発行依頼!V35="","",発行依頼!V35)</f>
        <v/>
      </c>
      <c r="W9" s="379" t="str">
        <f>IF(発行依頼!W35="","",発行依頼!W35)</f>
        <v/>
      </c>
      <c r="X9" s="330" t="str">
        <f>IF(B9="","",IF(LEN(発行依頼!$C$4)=0,"",発行依頼!$C$4))</f>
        <v/>
      </c>
      <c r="Y9" s="331" t="str">
        <f>IF(B9="","",IF(LEN(発行依頼!$C$5)=0,"",発行依頼!$C$5))</f>
        <v/>
      </c>
      <c r="Z9" s="332" t="str">
        <f>IF(B9="","",IF(LEN(発行依頼!$C$8)&gt;0,発行依頼!$C$8,IF(LEN(発行依頼!$C$4)&gt;0,発行依頼!$C$4,"")))</f>
        <v/>
      </c>
      <c r="AA9" s="2"/>
      <c r="AB9" s="2"/>
      <c r="AC9" s="261" t="str">
        <f t="shared" si="2"/>
        <v/>
      </c>
      <c r="AD9" s="262" t="str">
        <f t="shared" si="3"/>
        <v/>
      </c>
      <c r="AE9" s="261" t="str">
        <f t="shared" si="4"/>
        <v/>
      </c>
      <c r="AF9" s="267" t="str" cm="1">
        <f t="array" ref="AF9">IF(E9="","",_xlfn.IFS(E9="SMAS契約の車両","契約車両",AND(E9="SMAS契約以外",D9="非特定車両で利用"),"フリー",E9="SMAS契約以外","契約外車両",TRUE,""))</f>
        <v/>
      </c>
      <c r="AG9" s="262" t="s">
        <v>198</v>
      </c>
      <c r="AH9" s="299" t="str">
        <f t="shared" si="5"/>
        <v/>
      </c>
      <c r="AI9" s="388" t="str">
        <f t="shared" si="6"/>
        <v/>
      </c>
      <c r="AJ9" s="388" t="str">
        <f t="shared" si="7"/>
        <v/>
      </c>
      <c r="AK9" s="388" t="str">
        <f t="shared" si="8"/>
        <v/>
      </c>
      <c r="AL9" s="388" t="str">
        <f t="shared" si="9"/>
        <v/>
      </c>
      <c r="AM9" s="264" t="str">
        <f t="shared" si="10"/>
        <v/>
      </c>
      <c r="AN9" s="419"/>
      <c r="AO9" s="298"/>
      <c r="AP9" s="419"/>
      <c r="AQ9" s="438"/>
      <c r="AR9" s="438"/>
      <c r="AS9" s="438"/>
      <c r="AT9" s="438"/>
      <c r="AU9" s="438"/>
      <c r="AV9" s="438"/>
      <c r="AW9" s="263" t="str">
        <f t="shared" si="11"/>
        <v/>
      </c>
      <c r="AX9" s="299" t="str">
        <f t="shared" si="12"/>
        <v/>
      </c>
      <c r="AY9" s="389" t="str">
        <f t="shared" si="23"/>
        <v/>
      </c>
      <c r="AZ9" s="428"/>
      <c r="BA9" s="428" t="s">
        <v>198</v>
      </c>
      <c r="BB9" s="428" t="s">
        <v>198</v>
      </c>
      <c r="BC9" s="381"/>
      <c r="BD9" s="382" t="str">
        <f t="shared" si="13"/>
        <v/>
      </c>
      <c r="BE9" s="277"/>
      <c r="BF9" s="298"/>
      <c r="BG9" s="382" t="str">
        <f t="shared" si="14"/>
        <v/>
      </c>
      <c r="BH9" s="300"/>
      <c r="BI9" s="401" t="str">
        <f t="shared" si="15"/>
        <v/>
      </c>
      <c r="BJ9" s="298"/>
      <c r="BK9" s="300"/>
      <c r="BL9" s="301"/>
      <c r="BM9" s="298"/>
      <c r="BN9" s="401" t="str">
        <f t="shared" si="16"/>
        <v/>
      </c>
      <c r="BO9" s="298"/>
      <c r="BP9" s="302"/>
      <c r="BQ9" s="390" t="str">
        <f t="shared" si="17"/>
        <v/>
      </c>
      <c r="BR9" s="401" t="str">
        <f t="shared" si="18"/>
        <v/>
      </c>
      <c r="BS9" s="391"/>
      <c r="BT9" s="392"/>
      <c r="BU9" s="277"/>
      <c r="BV9" s="298"/>
      <c r="BW9" s="451"/>
      <c r="BX9" s="451"/>
      <c r="BY9" s="451"/>
      <c r="BZ9" s="451"/>
      <c r="CA9" s="393"/>
      <c r="CB9" s="393"/>
      <c r="CC9" s="393"/>
      <c r="CD9" s="393"/>
      <c r="CE9" s="393"/>
      <c r="CF9" s="393"/>
      <c r="CG9" s="266"/>
      <c r="CH9" s="452" t="str">
        <f t="shared" si="19"/>
        <v/>
      </c>
      <c r="CI9" s="452" t="str">
        <f t="shared" si="20"/>
        <v/>
      </c>
      <c r="CJ9" s="452" t="str">
        <f t="shared" si="21"/>
        <v/>
      </c>
      <c r="CK9" s="452" t="str">
        <f t="shared" si="22"/>
        <v/>
      </c>
    </row>
    <row r="10" spans="1:89" s="232" customFormat="1" x14ac:dyDescent="0.4">
      <c r="A10" s="394">
        <v>7</v>
      </c>
      <c r="B10" s="374" t="str">
        <f>IF(発行依頼!B36="","",発行依頼!B36)</f>
        <v/>
      </c>
      <c r="C10" s="374" t="str">
        <f>IF(発行依頼!C36="","",発行依頼!C36)</f>
        <v/>
      </c>
      <c r="D10" s="352" t="str">
        <f>IF(発行依頼!D36="","",発行依頼!D36)</f>
        <v/>
      </c>
      <c r="E10" s="341" t="str">
        <f>IF(発行依頼!E36="","",発行依頼!E36)</f>
        <v/>
      </c>
      <c r="F10" s="395" t="str">
        <f>IF(発行依頼!F36="","",発行依頼!F36)</f>
        <v/>
      </c>
      <c r="G10" s="395" t="str">
        <f>IF(発行依頼!G36="","",発行依頼!G36)</f>
        <v/>
      </c>
      <c r="H10" s="395" t="str">
        <f>IF(発行依頼!H36="","",発行依頼!H36)</f>
        <v/>
      </c>
      <c r="I10" s="395" t="str">
        <f>IF(発行依頼!I36="","",発行依頼!I36)</f>
        <v/>
      </c>
      <c r="J10" s="340" t="str">
        <f>IF(発行依頼!J36="","",発行依頼!J36)</f>
        <v/>
      </c>
      <c r="K10" s="386" t="str">
        <f>IF(発行依頼!K36="","",発行依頼!K36)</f>
        <v/>
      </c>
      <c r="L10" s="340" t="str">
        <f>IF(発行依頼!L36="","",発行依頼!L36)</f>
        <v/>
      </c>
      <c r="M10" s="340" t="str">
        <f>IF(発行依頼!M36="","",発行依頼!M36)</f>
        <v/>
      </c>
      <c r="N10" s="340" t="str">
        <f>IF(発行依頼!N36="","",発行依頼!N36)</f>
        <v/>
      </c>
      <c r="O10" s="340" t="str">
        <f>IF(発行依頼!O36="","",発行依頼!O36)</f>
        <v/>
      </c>
      <c r="P10" s="346" t="str">
        <f>IF(発行依頼!P36="","",発行依頼!P36)</f>
        <v/>
      </c>
      <c r="Q10" s="347" t="str">
        <f>IF(発行依頼!Q36="","",発行依頼!Q36)</f>
        <v/>
      </c>
      <c r="R10" s="356" t="str">
        <f>IF(発行依頼!R36="","",発行依頼!R36)</f>
        <v/>
      </c>
      <c r="S10" s="353" t="str">
        <f>IF(発行依頼!S36="","",発行依頼!S36)</f>
        <v/>
      </c>
      <c r="T10" s="387" t="str">
        <f>IF(発行依頼!T36="","",発行依頼!T36)</f>
        <v/>
      </c>
      <c r="U10" s="354" t="str">
        <f>IF(発行依頼!U36="","",発行依頼!U36)</f>
        <v/>
      </c>
      <c r="V10" s="30" t="str">
        <f>IF(発行依頼!V36="","",発行依頼!V36)</f>
        <v/>
      </c>
      <c r="W10" s="379" t="str">
        <f>IF(発行依頼!W36="","",発行依頼!W36)</f>
        <v/>
      </c>
      <c r="X10" s="330" t="str">
        <f>IF(B10="","",IF(LEN(発行依頼!$C$4)=0,"",発行依頼!$C$4))</f>
        <v/>
      </c>
      <c r="Y10" s="331" t="str">
        <f>IF(B10="","",IF(LEN(発行依頼!$C$5)=0,"",発行依頼!$C$5))</f>
        <v/>
      </c>
      <c r="Z10" s="332" t="str">
        <f>IF(B10="","",IF(LEN(発行依頼!$C$8)&gt;0,発行依頼!$C$8,IF(LEN(発行依頼!$C$4)&gt;0,発行依頼!$C$4,"")))</f>
        <v/>
      </c>
      <c r="AA10" s="2"/>
      <c r="AB10" s="2"/>
      <c r="AC10" s="261" t="str">
        <f t="shared" si="2"/>
        <v/>
      </c>
      <c r="AD10" s="262" t="str">
        <f t="shared" si="3"/>
        <v/>
      </c>
      <c r="AE10" s="261" t="str">
        <f t="shared" si="4"/>
        <v/>
      </c>
      <c r="AF10" s="267" t="str" cm="1">
        <f t="array" ref="AF10">IF(E10="","",_xlfn.IFS(E10="SMAS契約の車両","契約車両",AND(E10="SMAS契約以外",D10="非特定車両で利用"),"フリー",E10="SMAS契約以外","契約外車両",TRUE,""))</f>
        <v/>
      </c>
      <c r="AG10" s="262" t="s">
        <v>198</v>
      </c>
      <c r="AH10" s="299" t="str">
        <f t="shared" si="5"/>
        <v/>
      </c>
      <c r="AI10" s="388" t="str">
        <f t="shared" si="6"/>
        <v/>
      </c>
      <c r="AJ10" s="388" t="str">
        <f t="shared" si="7"/>
        <v/>
      </c>
      <c r="AK10" s="388" t="str">
        <f t="shared" si="8"/>
        <v/>
      </c>
      <c r="AL10" s="388" t="str">
        <f t="shared" si="9"/>
        <v/>
      </c>
      <c r="AM10" s="264" t="str">
        <f t="shared" si="10"/>
        <v/>
      </c>
      <c r="AN10" s="419"/>
      <c r="AO10" s="298"/>
      <c r="AP10" s="419"/>
      <c r="AQ10" s="438"/>
      <c r="AR10" s="438"/>
      <c r="AS10" s="438"/>
      <c r="AT10" s="438"/>
      <c r="AU10" s="438"/>
      <c r="AV10" s="438"/>
      <c r="AW10" s="263" t="str">
        <f t="shared" si="11"/>
        <v/>
      </c>
      <c r="AX10" s="299" t="str">
        <f t="shared" si="12"/>
        <v/>
      </c>
      <c r="AY10" s="389" t="str">
        <f t="shared" si="23"/>
        <v/>
      </c>
      <c r="AZ10" s="428"/>
      <c r="BA10" s="428" t="s">
        <v>198</v>
      </c>
      <c r="BB10" s="428" t="s">
        <v>198</v>
      </c>
      <c r="BC10" s="381"/>
      <c r="BD10" s="382" t="str">
        <f t="shared" si="13"/>
        <v/>
      </c>
      <c r="BE10" s="277"/>
      <c r="BF10" s="298"/>
      <c r="BG10" s="382" t="str">
        <f t="shared" si="14"/>
        <v/>
      </c>
      <c r="BH10" s="300"/>
      <c r="BI10" s="401" t="str">
        <f t="shared" si="15"/>
        <v/>
      </c>
      <c r="BJ10" s="298"/>
      <c r="BK10" s="300"/>
      <c r="BL10" s="301"/>
      <c r="BM10" s="298"/>
      <c r="BN10" s="401" t="str">
        <f t="shared" si="16"/>
        <v/>
      </c>
      <c r="BO10" s="298"/>
      <c r="BP10" s="302"/>
      <c r="BQ10" s="390" t="str">
        <f t="shared" si="17"/>
        <v/>
      </c>
      <c r="BR10" s="401" t="str">
        <f t="shared" si="18"/>
        <v/>
      </c>
      <c r="BS10" s="391"/>
      <c r="BT10" s="392"/>
      <c r="BU10" s="277"/>
      <c r="BV10" s="298"/>
      <c r="BW10" s="451"/>
      <c r="BX10" s="451"/>
      <c r="BY10" s="451"/>
      <c r="BZ10" s="451"/>
      <c r="CA10" s="393"/>
      <c r="CB10" s="393"/>
      <c r="CC10" s="393"/>
      <c r="CD10" s="393"/>
      <c r="CE10" s="393"/>
      <c r="CF10" s="393"/>
      <c r="CG10" s="266"/>
      <c r="CH10" s="452" t="str">
        <f t="shared" si="19"/>
        <v/>
      </c>
      <c r="CI10" s="452" t="str">
        <f t="shared" si="20"/>
        <v/>
      </c>
      <c r="CJ10" s="452" t="str">
        <f t="shared" si="21"/>
        <v/>
      </c>
      <c r="CK10" s="452" t="str">
        <f t="shared" si="22"/>
        <v/>
      </c>
    </row>
    <row r="11" spans="1:89" s="232" customFormat="1" x14ac:dyDescent="0.4">
      <c r="A11" s="394">
        <v>8</v>
      </c>
      <c r="B11" s="374" t="str">
        <f>IF(発行依頼!B37="","",発行依頼!B37)</f>
        <v/>
      </c>
      <c r="C11" s="374" t="str">
        <f>IF(発行依頼!C37="","",発行依頼!C37)</f>
        <v/>
      </c>
      <c r="D11" s="352" t="str">
        <f>IF(発行依頼!D37="","",発行依頼!D37)</f>
        <v/>
      </c>
      <c r="E11" s="341" t="str">
        <f>IF(発行依頼!E37="","",発行依頼!E37)</f>
        <v/>
      </c>
      <c r="F11" s="395" t="str">
        <f>IF(発行依頼!F37="","",発行依頼!F37)</f>
        <v/>
      </c>
      <c r="G11" s="395" t="str">
        <f>IF(発行依頼!G37="","",発行依頼!G37)</f>
        <v/>
      </c>
      <c r="H11" s="395" t="str">
        <f>IF(発行依頼!H37="","",発行依頼!H37)</f>
        <v/>
      </c>
      <c r="I11" s="395" t="str">
        <f>IF(発行依頼!I37="","",発行依頼!I37)</f>
        <v/>
      </c>
      <c r="J11" s="340" t="str">
        <f>IF(発行依頼!J37="","",発行依頼!J37)</f>
        <v/>
      </c>
      <c r="K11" s="386" t="str">
        <f>IF(発行依頼!K37="","",発行依頼!K37)</f>
        <v/>
      </c>
      <c r="L11" s="340" t="str">
        <f>IF(発行依頼!L37="","",発行依頼!L37)</f>
        <v/>
      </c>
      <c r="M11" s="340" t="str">
        <f>IF(発行依頼!M37="","",発行依頼!M37)</f>
        <v/>
      </c>
      <c r="N11" s="340" t="str">
        <f>IF(発行依頼!N37="","",発行依頼!N37)</f>
        <v/>
      </c>
      <c r="O11" s="340" t="str">
        <f>IF(発行依頼!O37="","",発行依頼!O37)</f>
        <v/>
      </c>
      <c r="P11" s="346" t="str">
        <f>IF(発行依頼!P37="","",発行依頼!P37)</f>
        <v/>
      </c>
      <c r="Q11" s="347" t="str">
        <f>IF(発行依頼!Q37="","",発行依頼!Q37)</f>
        <v/>
      </c>
      <c r="R11" s="356" t="str">
        <f>IF(発行依頼!R37="","",発行依頼!R37)</f>
        <v/>
      </c>
      <c r="S11" s="353" t="str">
        <f>IF(発行依頼!S37="","",発行依頼!S37)</f>
        <v/>
      </c>
      <c r="T11" s="387" t="str">
        <f>IF(発行依頼!T37="","",発行依頼!T37)</f>
        <v/>
      </c>
      <c r="U11" s="354" t="str">
        <f>IF(発行依頼!U37="","",発行依頼!U37)</f>
        <v/>
      </c>
      <c r="V11" s="30" t="str">
        <f>IF(発行依頼!V37="","",発行依頼!V37)</f>
        <v/>
      </c>
      <c r="W11" s="379" t="str">
        <f>IF(発行依頼!W37="","",発行依頼!W37)</f>
        <v/>
      </c>
      <c r="X11" s="330" t="str">
        <f>IF(B11="","",IF(LEN(発行依頼!$C$4)=0,"",発行依頼!$C$4))</f>
        <v/>
      </c>
      <c r="Y11" s="331" t="str">
        <f>IF(B11="","",IF(LEN(発行依頼!$C$5)=0,"",発行依頼!$C$5))</f>
        <v/>
      </c>
      <c r="Z11" s="332" t="str">
        <f>IF(B11="","",IF(LEN(発行依頼!$C$8)&gt;0,発行依頼!$C$8,IF(LEN(発行依頼!$C$4)&gt;0,発行依頼!$C$4,"")))</f>
        <v/>
      </c>
      <c r="AA11" s="2"/>
      <c r="AB11" s="2"/>
      <c r="AC11" s="261" t="str">
        <f t="shared" si="2"/>
        <v/>
      </c>
      <c r="AD11" s="262" t="str">
        <f t="shared" si="3"/>
        <v/>
      </c>
      <c r="AE11" s="261" t="str">
        <f t="shared" si="4"/>
        <v/>
      </c>
      <c r="AF11" s="267" t="str" cm="1">
        <f t="array" ref="AF11">IF(E11="","",_xlfn.IFS(E11="SMAS契約の車両","契約車両",AND(E11="SMAS契約以外",D11="非特定車両で利用"),"フリー",E11="SMAS契約以外","契約外車両",TRUE,""))</f>
        <v/>
      </c>
      <c r="AG11" s="262" t="s">
        <v>198</v>
      </c>
      <c r="AH11" s="299" t="str">
        <f t="shared" si="5"/>
        <v/>
      </c>
      <c r="AI11" s="388" t="str">
        <f t="shared" si="6"/>
        <v/>
      </c>
      <c r="AJ11" s="388" t="str">
        <f t="shared" si="7"/>
        <v/>
      </c>
      <c r="AK11" s="388" t="str">
        <f t="shared" si="8"/>
        <v/>
      </c>
      <c r="AL11" s="388" t="str">
        <f t="shared" si="9"/>
        <v/>
      </c>
      <c r="AM11" s="264" t="str">
        <f t="shared" si="10"/>
        <v/>
      </c>
      <c r="AN11" s="419"/>
      <c r="AO11" s="298"/>
      <c r="AP11" s="419"/>
      <c r="AQ11" s="438"/>
      <c r="AR11" s="438"/>
      <c r="AS11" s="438"/>
      <c r="AT11" s="438"/>
      <c r="AU11" s="438"/>
      <c r="AV11" s="438"/>
      <c r="AW11" s="263" t="str">
        <f t="shared" si="11"/>
        <v/>
      </c>
      <c r="AX11" s="299" t="str">
        <f t="shared" si="12"/>
        <v/>
      </c>
      <c r="AY11" s="389" t="str">
        <f t="shared" si="23"/>
        <v/>
      </c>
      <c r="AZ11" s="428"/>
      <c r="BA11" s="428" t="s">
        <v>198</v>
      </c>
      <c r="BB11" s="428" t="s">
        <v>198</v>
      </c>
      <c r="BC11" s="381"/>
      <c r="BD11" s="382" t="str">
        <f t="shared" si="13"/>
        <v/>
      </c>
      <c r="BE11" s="277"/>
      <c r="BF11" s="298"/>
      <c r="BG11" s="382" t="str">
        <f t="shared" si="14"/>
        <v/>
      </c>
      <c r="BH11" s="300"/>
      <c r="BI11" s="401" t="str">
        <f t="shared" si="15"/>
        <v/>
      </c>
      <c r="BJ11" s="298"/>
      <c r="BK11" s="300"/>
      <c r="BL11" s="301"/>
      <c r="BM11" s="298"/>
      <c r="BN11" s="401" t="str">
        <f t="shared" si="16"/>
        <v/>
      </c>
      <c r="BO11" s="298"/>
      <c r="BP11" s="302"/>
      <c r="BQ11" s="390" t="str">
        <f t="shared" si="17"/>
        <v/>
      </c>
      <c r="BR11" s="401" t="str">
        <f t="shared" si="18"/>
        <v/>
      </c>
      <c r="BS11" s="391"/>
      <c r="BT11" s="392"/>
      <c r="BU11" s="277"/>
      <c r="BV11" s="298"/>
      <c r="BW11" s="451"/>
      <c r="BX11" s="451"/>
      <c r="BY11" s="451"/>
      <c r="BZ11" s="451"/>
      <c r="CA11" s="393"/>
      <c r="CB11" s="393"/>
      <c r="CC11" s="393"/>
      <c r="CD11" s="393"/>
      <c r="CE11" s="393"/>
      <c r="CF11" s="393"/>
      <c r="CG11" s="266"/>
      <c r="CH11" s="452" t="str">
        <f t="shared" si="19"/>
        <v/>
      </c>
      <c r="CI11" s="452" t="str">
        <f t="shared" si="20"/>
        <v/>
      </c>
      <c r="CJ11" s="452" t="str">
        <f t="shared" si="21"/>
        <v/>
      </c>
      <c r="CK11" s="452" t="str">
        <f t="shared" si="22"/>
        <v/>
      </c>
    </row>
    <row r="12" spans="1:89" s="232" customFormat="1" x14ac:dyDescent="0.4">
      <c r="A12" s="394">
        <v>9</v>
      </c>
      <c r="B12" s="374" t="str">
        <f>IF(発行依頼!B38="","",発行依頼!B38)</f>
        <v/>
      </c>
      <c r="C12" s="374" t="str">
        <f>IF(発行依頼!C38="","",発行依頼!C38)</f>
        <v/>
      </c>
      <c r="D12" s="352" t="str">
        <f>IF(発行依頼!D38="","",発行依頼!D38)</f>
        <v/>
      </c>
      <c r="E12" s="341" t="str">
        <f>IF(発行依頼!E38="","",発行依頼!E38)</f>
        <v/>
      </c>
      <c r="F12" s="395" t="str">
        <f>IF(発行依頼!F38="","",発行依頼!F38)</f>
        <v/>
      </c>
      <c r="G12" s="395" t="str">
        <f>IF(発行依頼!G38="","",発行依頼!G38)</f>
        <v/>
      </c>
      <c r="H12" s="395" t="str">
        <f>IF(発行依頼!H38="","",発行依頼!H38)</f>
        <v/>
      </c>
      <c r="I12" s="395" t="str">
        <f>IF(発行依頼!I38="","",発行依頼!I38)</f>
        <v/>
      </c>
      <c r="J12" s="340" t="str">
        <f>IF(発行依頼!J38="","",発行依頼!J38)</f>
        <v/>
      </c>
      <c r="K12" s="386" t="str">
        <f>IF(発行依頼!K38="","",発行依頼!K38)</f>
        <v/>
      </c>
      <c r="L12" s="340" t="str">
        <f>IF(発行依頼!L38="","",発行依頼!L38)</f>
        <v/>
      </c>
      <c r="M12" s="340" t="str">
        <f>IF(発行依頼!M38="","",発行依頼!M38)</f>
        <v/>
      </c>
      <c r="N12" s="340" t="str">
        <f>IF(発行依頼!N38="","",発行依頼!N38)</f>
        <v/>
      </c>
      <c r="O12" s="340" t="str">
        <f>IF(発行依頼!O38="","",発行依頼!O38)</f>
        <v/>
      </c>
      <c r="P12" s="346" t="str">
        <f>IF(発行依頼!P38="","",発行依頼!P38)</f>
        <v/>
      </c>
      <c r="Q12" s="347" t="str">
        <f>IF(発行依頼!Q38="","",発行依頼!Q38)</f>
        <v/>
      </c>
      <c r="R12" s="356" t="str">
        <f>IF(発行依頼!R38="","",発行依頼!R38)</f>
        <v/>
      </c>
      <c r="S12" s="353" t="str">
        <f>IF(発行依頼!S38="","",発行依頼!S38)</f>
        <v/>
      </c>
      <c r="T12" s="387" t="str">
        <f>IF(発行依頼!T38="","",発行依頼!T38)</f>
        <v/>
      </c>
      <c r="U12" s="354" t="str">
        <f>IF(発行依頼!U38="","",発行依頼!U38)</f>
        <v/>
      </c>
      <c r="V12" s="30" t="str">
        <f>IF(発行依頼!V38="","",発行依頼!V38)</f>
        <v/>
      </c>
      <c r="W12" s="379" t="str">
        <f>IF(発行依頼!W38="","",発行依頼!W38)</f>
        <v/>
      </c>
      <c r="X12" s="330" t="str">
        <f>IF(B12="","",IF(LEN(発行依頼!$C$4)=0,"",発行依頼!$C$4))</f>
        <v/>
      </c>
      <c r="Y12" s="331" t="str">
        <f>IF(B12="","",IF(LEN(発行依頼!$C$5)=0,"",発行依頼!$C$5))</f>
        <v/>
      </c>
      <c r="Z12" s="332" t="str">
        <f>IF(B12="","",IF(LEN(発行依頼!$C$8)&gt;0,発行依頼!$C$8,IF(LEN(発行依頼!$C$4)&gt;0,発行依頼!$C$4,"")))</f>
        <v/>
      </c>
      <c r="AA12" s="2"/>
      <c r="AB12" s="2"/>
      <c r="AC12" s="261" t="str">
        <f t="shared" si="2"/>
        <v/>
      </c>
      <c r="AD12" s="262" t="str">
        <f t="shared" si="3"/>
        <v/>
      </c>
      <c r="AE12" s="261" t="str">
        <f t="shared" si="4"/>
        <v/>
      </c>
      <c r="AF12" s="267" t="str" cm="1">
        <f t="array" ref="AF12">IF(E12="","",_xlfn.IFS(E12="SMAS契約の車両","契約車両",AND(E12="SMAS契約以外",D12="非特定車両で利用"),"フリー",E12="SMAS契約以外","契約外車両",TRUE,""))</f>
        <v/>
      </c>
      <c r="AG12" s="262" t="s">
        <v>198</v>
      </c>
      <c r="AH12" s="299" t="str">
        <f t="shared" si="5"/>
        <v/>
      </c>
      <c r="AI12" s="388" t="str">
        <f t="shared" si="6"/>
        <v/>
      </c>
      <c r="AJ12" s="388" t="str">
        <f t="shared" si="7"/>
        <v/>
      </c>
      <c r="AK12" s="388" t="str">
        <f t="shared" si="8"/>
        <v/>
      </c>
      <c r="AL12" s="388" t="str">
        <f t="shared" si="9"/>
        <v/>
      </c>
      <c r="AM12" s="264" t="str">
        <f t="shared" si="10"/>
        <v/>
      </c>
      <c r="AN12" s="419"/>
      <c r="AO12" s="298"/>
      <c r="AP12" s="419"/>
      <c r="AQ12" s="438"/>
      <c r="AR12" s="438"/>
      <c r="AS12" s="438"/>
      <c r="AT12" s="438"/>
      <c r="AU12" s="438"/>
      <c r="AV12" s="438"/>
      <c r="AW12" s="263" t="str">
        <f t="shared" si="11"/>
        <v/>
      </c>
      <c r="AX12" s="299" t="str">
        <f t="shared" si="12"/>
        <v/>
      </c>
      <c r="AY12" s="389" t="str">
        <f t="shared" si="23"/>
        <v/>
      </c>
      <c r="AZ12" s="428"/>
      <c r="BA12" s="428" t="s">
        <v>198</v>
      </c>
      <c r="BB12" s="428" t="s">
        <v>198</v>
      </c>
      <c r="BC12" s="381"/>
      <c r="BD12" s="382" t="str">
        <f t="shared" si="13"/>
        <v/>
      </c>
      <c r="BE12" s="277"/>
      <c r="BF12" s="298"/>
      <c r="BG12" s="382" t="str">
        <f t="shared" si="14"/>
        <v/>
      </c>
      <c r="BH12" s="300"/>
      <c r="BI12" s="401" t="str">
        <f t="shared" si="15"/>
        <v/>
      </c>
      <c r="BJ12" s="298"/>
      <c r="BK12" s="300"/>
      <c r="BL12" s="301"/>
      <c r="BM12" s="298"/>
      <c r="BN12" s="401" t="str">
        <f t="shared" si="16"/>
        <v/>
      </c>
      <c r="BO12" s="298"/>
      <c r="BP12" s="302"/>
      <c r="BQ12" s="390" t="str">
        <f t="shared" si="17"/>
        <v/>
      </c>
      <c r="BR12" s="401" t="str">
        <f t="shared" si="18"/>
        <v/>
      </c>
      <c r="BS12" s="391"/>
      <c r="BT12" s="392"/>
      <c r="BU12" s="277"/>
      <c r="BV12" s="298"/>
      <c r="BW12" s="451"/>
      <c r="BX12" s="451"/>
      <c r="BY12" s="451"/>
      <c r="BZ12" s="451"/>
      <c r="CA12" s="393"/>
      <c r="CB12" s="393"/>
      <c r="CC12" s="393"/>
      <c r="CD12" s="393"/>
      <c r="CE12" s="393"/>
      <c r="CF12" s="393"/>
      <c r="CG12" s="266"/>
      <c r="CH12" s="452" t="str">
        <f t="shared" si="19"/>
        <v/>
      </c>
      <c r="CI12" s="452" t="str">
        <f t="shared" si="20"/>
        <v/>
      </c>
      <c r="CJ12" s="452" t="str">
        <f t="shared" si="21"/>
        <v/>
      </c>
      <c r="CK12" s="452" t="str">
        <f t="shared" si="22"/>
        <v/>
      </c>
    </row>
    <row r="13" spans="1:89" s="232" customFormat="1" x14ac:dyDescent="0.4">
      <c r="A13" s="396">
        <v>10</v>
      </c>
      <c r="B13" s="375" t="str">
        <f>IF(発行依頼!B39="","",発行依頼!B39)</f>
        <v/>
      </c>
      <c r="C13" s="375" t="str">
        <f>IF(発行依頼!C39="","",発行依頼!C39)</f>
        <v/>
      </c>
      <c r="D13" s="362" t="str">
        <f>IF(発行依頼!D39="","",発行依頼!D39)</f>
        <v/>
      </c>
      <c r="E13" s="363" t="str">
        <f>IF(発行依頼!E39="","",発行依頼!E39)</f>
        <v/>
      </c>
      <c r="F13" s="397" t="str">
        <f>IF(発行依頼!F39="","",発行依頼!F39)</f>
        <v/>
      </c>
      <c r="G13" s="397" t="str">
        <f>IF(発行依頼!G39="","",発行依頼!G39)</f>
        <v/>
      </c>
      <c r="H13" s="397" t="str">
        <f>IF(発行依頼!H39="","",発行依頼!H39)</f>
        <v/>
      </c>
      <c r="I13" s="397" t="str">
        <f>IF(発行依頼!I39="","",発行依頼!I39)</f>
        <v/>
      </c>
      <c r="J13" s="362" t="str">
        <f>IF(発行依頼!J39="","",発行依頼!J39)</f>
        <v/>
      </c>
      <c r="K13" s="398" t="str">
        <f>IF(発行依頼!K39="","",発行依頼!K39)</f>
        <v/>
      </c>
      <c r="L13" s="399" t="str">
        <f>IF(発行依頼!L39="","",発行依頼!L39)</f>
        <v/>
      </c>
      <c r="M13" s="399" t="str">
        <f>IF(発行依頼!M39="","",発行依頼!M39)</f>
        <v/>
      </c>
      <c r="N13" s="399" t="str">
        <f>IF(発行依頼!N39="","",発行依頼!N39)</f>
        <v/>
      </c>
      <c r="O13" s="399" t="str">
        <f>IF(発行依頼!O39="","",発行依頼!O39)</f>
        <v/>
      </c>
      <c r="P13" s="456" t="str">
        <f>IF(発行依頼!P39="","",発行依頼!P39)</f>
        <v/>
      </c>
      <c r="Q13" s="368" t="str">
        <f>IF(発行依頼!Q39="","",発行依頼!Q39)</f>
        <v/>
      </c>
      <c r="R13" s="361" t="str">
        <f>IF(発行依頼!R39="","",発行依頼!R39)</f>
        <v/>
      </c>
      <c r="S13" s="364" t="str">
        <f>IF(発行依頼!S39="","",発行依頼!S39)</f>
        <v/>
      </c>
      <c r="T13" s="400" t="str">
        <f>IF(発行依頼!T39="","",発行依頼!T39)</f>
        <v/>
      </c>
      <c r="U13" s="365" t="str">
        <f>IF(発行依頼!U39="","",発行依頼!U39)</f>
        <v/>
      </c>
      <c r="V13" s="31" t="str">
        <f>IF(発行依頼!V39="","",発行依頼!V39)</f>
        <v/>
      </c>
      <c r="W13" s="380" t="str">
        <f>IF(発行依頼!W39="","",発行依頼!W39)</f>
        <v/>
      </c>
      <c r="X13" s="333" t="str">
        <f>IF(B13="","",IF(LEN(発行依頼!$C$4)=0,"",発行依頼!$C$4))</f>
        <v/>
      </c>
      <c r="Y13" s="334" t="str">
        <f>IF(B13="","",IF(LEN(発行依頼!$C$5)=0,"",発行依頼!$C$5))</f>
        <v/>
      </c>
      <c r="Z13" s="335" t="str">
        <f>IF(B13="","",IF(LEN(発行依頼!$C$8)&gt;0,発行依頼!$C$8,IF(LEN(発行依頼!$C$4)&gt;0,発行依頼!$C$4,"")))</f>
        <v/>
      </c>
      <c r="AC13" s="261" t="str">
        <f t="shared" si="2"/>
        <v/>
      </c>
      <c r="AD13" s="262" t="str">
        <f t="shared" si="3"/>
        <v/>
      </c>
      <c r="AE13" s="261" t="str">
        <f t="shared" si="4"/>
        <v/>
      </c>
      <c r="AF13" s="267" t="str" cm="1">
        <f t="array" ref="AF13">IF(E13="","",_xlfn.IFS(E13="SMAS契約の車両","契約車両",AND(E13="SMAS契約以外",D13="非特定車両で利用"),"フリー",E13="SMAS契約以外","契約外車両",TRUE,""))</f>
        <v/>
      </c>
      <c r="AG13" s="262" t="s">
        <v>198</v>
      </c>
      <c r="AH13" s="299" t="str">
        <f t="shared" si="5"/>
        <v/>
      </c>
      <c r="AI13" s="388" t="str">
        <f t="shared" si="6"/>
        <v/>
      </c>
      <c r="AJ13" s="388" t="str">
        <f t="shared" si="7"/>
        <v/>
      </c>
      <c r="AK13" s="388" t="str">
        <f t="shared" si="8"/>
        <v/>
      </c>
      <c r="AL13" s="388" t="str">
        <f t="shared" si="9"/>
        <v/>
      </c>
      <c r="AM13" s="264" t="str">
        <f t="shared" si="10"/>
        <v/>
      </c>
      <c r="AN13" s="419"/>
      <c r="AO13" s="298"/>
      <c r="AP13" s="419"/>
      <c r="AQ13" s="438"/>
      <c r="AR13" s="438"/>
      <c r="AS13" s="438"/>
      <c r="AT13" s="438"/>
      <c r="AU13" s="438"/>
      <c r="AV13" s="438"/>
      <c r="AW13" s="263" t="str">
        <f t="shared" si="11"/>
        <v/>
      </c>
      <c r="AX13" s="299" t="str">
        <f t="shared" si="12"/>
        <v/>
      </c>
      <c r="AY13" s="389" t="str">
        <f t="shared" si="23"/>
        <v/>
      </c>
      <c r="AZ13" s="428"/>
      <c r="BA13" s="428" t="s">
        <v>198</v>
      </c>
      <c r="BB13" s="428" t="s">
        <v>198</v>
      </c>
      <c r="BC13" s="381"/>
      <c r="BD13" s="382" t="str">
        <f t="shared" si="13"/>
        <v/>
      </c>
      <c r="BE13" s="277"/>
      <c r="BF13" s="298"/>
      <c r="BG13" s="382" t="str">
        <f t="shared" si="14"/>
        <v/>
      </c>
      <c r="BH13" s="300"/>
      <c r="BI13" s="401" t="str">
        <f t="shared" si="15"/>
        <v/>
      </c>
      <c r="BJ13" s="298"/>
      <c r="BK13" s="300"/>
      <c r="BL13" s="301"/>
      <c r="BM13" s="298"/>
      <c r="BN13" s="401" t="str">
        <f t="shared" si="16"/>
        <v/>
      </c>
      <c r="BO13" s="298"/>
      <c r="BP13" s="302"/>
      <c r="BQ13" s="390" t="str">
        <f t="shared" si="17"/>
        <v/>
      </c>
      <c r="BR13" s="401" t="str">
        <f t="shared" si="18"/>
        <v/>
      </c>
      <c r="BS13" s="391"/>
      <c r="BT13" s="392"/>
      <c r="BU13" s="277"/>
      <c r="BV13" s="298"/>
      <c r="BW13" s="451"/>
      <c r="BX13" s="451"/>
      <c r="BY13" s="451"/>
      <c r="BZ13" s="451"/>
      <c r="CA13" s="393"/>
      <c r="CB13" s="393"/>
      <c r="CC13" s="393"/>
      <c r="CD13" s="393"/>
      <c r="CE13" s="393"/>
      <c r="CF13" s="393"/>
      <c r="CG13" s="266"/>
      <c r="CH13" s="452" t="str">
        <f t="shared" si="19"/>
        <v/>
      </c>
      <c r="CI13" s="452" t="str">
        <f t="shared" si="20"/>
        <v/>
      </c>
      <c r="CJ13" s="452" t="str">
        <f t="shared" si="21"/>
        <v/>
      </c>
      <c r="CK13" s="452" t="str">
        <f t="shared" si="22"/>
        <v/>
      </c>
    </row>
  </sheetData>
  <mergeCells count="28">
    <mergeCell ref="BW1:BZ1"/>
    <mergeCell ref="CA1:CG1"/>
    <mergeCell ref="CH1:CK1"/>
    <mergeCell ref="CH2:CK2"/>
    <mergeCell ref="AI3:AL3"/>
    <mergeCell ref="AZ1:BB1"/>
    <mergeCell ref="BD1:BF1"/>
    <mergeCell ref="BG1:BL1"/>
    <mergeCell ref="BM1:BP1"/>
    <mergeCell ref="BQ1:BS1"/>
    <mergeCell ref="BT1:BV1"/>
    <mergeCell ref="AW1:AW2"/>
    <mergeCell ref="AQ3:AV3"/>
    <mergeCell ref="AZ3:BB3"/>
    <mergeCell ref="BW3:BZ3"/>
    <mergeCell ref="CH3:CK3"/>
    <mergeCell ref="A2:A3"/>
    <mergeCell ref="F3:I3"/>
    <mergeCell ref="L3:O3"/>
    <mergeCell ref="AM1:AO1"/>
    <mergeCell ref="AP1:AP2"/>
    <mergeCell ref="AC1:AC2"/>
    <mergeCell ref="AD1:AD2"/>
    <mergeCell ref="AE1:AE2"/>
    <mergeCell ref="AF1:AF2"/>
    <mergeCell ref="AG1:AG2"/>
    <mergeCell ref="AH1:AH2"/>
    <mergeCell ref="AI1:AL2"/>
  </mergeCells>
  <phoneticPr fontId="1"/>
  <conditionalFormatting sqref="F4:I13">
    <cfRule type="expression" dxfId="33" priority="41">
      <formula>$D4="非特定車両で利用"</formula>
    </cfRule>
  </conditionalFormatting>
  <conditionalFormatting sqref="K4:Q13 T4:T13">
    <cfRule type="expression" dxfId="32" priority="38">
      <formula>$J4="無"</formula>
    </cfRule>
  </conditionalFormatting>
  <conditionalFormatting sqref="R4:S13">
    <cfRule type="expression" dxfId="31" priority="39">
      <formula>$Q4="現カードと同一でよい"</formula>
    </cfRule>
  </conditionalFormatting>
  <conditionalFormatting sqref="AG4:AG13">
    <cfRule type="expression" dxfId="30" priority="23">
      <formula>OR($AF4="契約外車両",$AF4="フリー")</formula>
    </cfRule>
  </conditionalFormatting>
  <conditionalFormatting sqref="AH4:AH13">
    <cfRule type="expression" dxfId="29" priority="33">
      <formula>OR($AM4="契約外車両",$AM4="フリー")</formula>
    </cfRule>
  </conditionalFormatting>
  <conditionalFormatting sqref="AI4:AL13">
    <cfRule type="expression" dxfId="28" priority="32">
      <formula>OR($AM4="契約車両",$AM4="フリー")</formula>
    </cfRule>
    <cfRule type="expression" dxfId="27" priority="34">
      <formula>$AM4="非特定車両で利用"</formula>
    </cfRule>
  </conditionalFormatting>
  <conditionalFormatting sqref="AN5:AN10">
    <cfRule type="expression" dxfId="26" priority="19">
      <formula>$P8="無"</formula>
    </cfRule>
  </conditionalFormatting>
  <conditionalFormatting sqref="AN11:AN12">
    <cfRule type="expression" dxfId="25" priority="22">
      <formula>#REF!="無"</formula>
    </cfRule>
  </conditionalFormatting>
  <conditionalFormatting sqref="AN13 AP13">
    <cfRule type="expression" dxfId="24" priority="211">
      <formula>$P14="無"</formula>
    </cfRule>
  </conditionalFormatting>
  <conditionalFormatting sqref="AN2:AO2">
    <cfRule type="expression" dxfId="23" priority="17">
      <formula>$P5="無"</formula>
    </cfRule>
  </conditionalFormatting>
  <conditionalFormatting sqref="AN3:AP3">
    <cfRule type="expression" dxfId="22" priority="2">
      <formula>$P6="無"</formula>
    </cfRule>
  </conditionalFormatting>
  <conditionalFormatting sqref="AP5:AP10">
    <cfRule type="expression" dxfId="21" priority="6">
      <formula>$P8="無"</formula>
    </cfRule>
  </conditionalFormatting>
  <conditionalFormatting sqref="AP11:AP12">
    <cfRule type="expression" dxfId="20" priority="8">
      <formula>#REF!="無"</formula>
    </cfRule>
  </conditionalFormatting>
  <conditionalFormatting sqref="AU1:AU2 AU4:AU12">
    <cfRule type="expression" dxfId="19" priority="35">
      <formula>$AJ2="無"</formula>
    </cfRule>
  </conditionalFormatting>
  <conditionalFormatting sqref="AU13">
    <cfRule type="expression" dxfId="18" priority="210">
      <formula>#REF!="無"</formula>
    </cfRule>
  </conditionalFormatting>
  <conditionalFormatting sqref="AV1:AV2">
    <cfRule type="expression" dxfId="17" priority="36">
      <formula>$AC2="フリー"</formula>
    </cfRule>
  </conditionalFormatting>
  <conditionalFormatting sqref="AV4:AV12">
    <cfRule type="expression" dxfId="16" priority="5">
      <formula>$AA5="フリー"</formula>
    </cfRule>
  </conditionalFormatting>
  <conditionalFormatting sqref="AV13">
    <cfRule type="expression" dxfId="15" priority="217">
      <formula>#REF!="フリー"</formula>
    </cfRule>
  </conditionalFormatting>
  <conditionalFormatting sqref="AY2">
    <cfRule type="expression" dxfId="14" priority="26">
      <formula>$W4="希望する（アドレスはAN以降で指示）"</formula>
    </cfRule>
    <cfRule type="expression" dxfId="13" priority="27">
      <formula>$V4="個別指示"</formula>
    </cfRule>
  </conditionalFormatting>
  <conditionalFormatting sqref="AZ1:BB2 AZ3">
    <cfRule type="expression" dxfId="12" priority="16">
      <formula>$AM1="希望する（アドレスはAC以降で指示）"</formula>
    </cfRule>
  </conditionalFormatting>
  <conditionalFormatting sqref="BD3">
    <cfRule type="expression" dxfId="11" priority="15">
      <formula>$AG3="個別指示"</formula>
    </cfRule>
  </conditionalFormatting>
  <conditionalFormatting sqref="BH2:BH3">
    <cfRule type="expression" dxfId="10" priority="10">
      <formula>$AG2="個別指示"</formula>
    </cfRule>
  </conditionalFormatting>
  <conditionalFormatting sqref="BQ3">
    <cfRule type="expression" dxfId="9" priority="11">
      <formula>$AG3="個別指示"</formula>
    </cfRule>
  </conditionalFormatting>
  <conditionalFormatting sqref="BS4:BS13">
    <cfRule type="expression" dxfId="8" priority="4">
      <formula>$BR4="法人会員登録画面の通り"</formula>
    </cfRule>
  </conditionalFormatting>
  <conditionalFormatting sqref="BT1:BU1 BT2:BT13 BV4:BV13">
    <cfRule type="expression" dxfId="7" priority="29">
      <formula>$BA1="個別指示"</formula>
    </cfRule>
  </conditionalFormatting>
  <conditionalFormatting sqref="BW3">
    <cfRule type="expression" dxfId="6" priority="14">
      <formula>$BC3="個別指示"</formula>
    </cfRule>
  </conditionalFormatting>
  <conditionalFormatting sqref="BX2:BZ2">
    <cfRule type="expression" dxfId="5" priority="28">
      <formula>$BC2="個別指示"</formula>
    </cfRule>
  </conditionalFormatting>
  <conditionalFormatting sqref="BX4:BZ13">
    <cfRule type="expression" dxfId="4" priority="13">
      <formula>$BC4="個別指示"</formula>
    </cfRule>
  </conditionalFormatting>
  <conditionalFormatting sqref="CA1:CF11">
    <cfRule type="expression" dxfId="3" priority="24">
      <formula>$E3="契約車両"</formula>
    </cfRule>
  </conditionalFormatting>
  <conditionalFormatting sqref="CA12:CF12">
    <cfRule type="expression" dxfId="2" priority="220">
      <formula>#REF!="契約車両"</formula>
    </cfRule>
  </conditionalFormatting>
  <conditionalFormatting sqref="CA13:CF13">
    <cfRule type="expression" dxfId="1" priority="219">
      <formula>$E14="契約車両"</formula>
    </cfRule>
  </conditionalFormatting>
  <conditionalFormatting sqref="CG3">
    <cfRule type="expression" dxfId="0" priority="1">
      <formula>$E5="契約車両"</formula>
    </cfRule>
  </conditionalFormatting>
  <dataValidations count="4">
    <dataValidation type="list" allowBlank="1" showInputMessage="1" showErrorMessage="1" sqref="Q4:Q13" xr:uid="{9C522923-1242-40A2-B8F4-C6227F20A62A}">
      <formula1>INDIRECT(J4)</formula1>
    </dataValidation>
    <dataValidation type="list" allowBlank="1" showInputMessage="1" showErrorMessage="1" sqref="E4:E13" xr:uid="{0B568AA9-C12D-46D4-89FB-2D69D1EF9A84}">
      <formula1>INDIRECT(D4)</formula1>
    </dataValidation>
    <dataValidation type="list" allowBlank="1" showInputMessage="1" showErrorMessage="1" sqref="BI4:BI13 BN4:BN13" xr:uid="{40D6B85B-E82A-49A7-9785-AD602C600E69}">
      <formula1>"リース契約と揃える,個別指示"</formula1>
    </dataValidation>
    <dataValidation type="list" allowBlank="1" showInputMessage="1" showErrorMessage="1" sqref="BR4:BR13" xr:uid="{62A8D959-3D2E-4860-9168-0CE6B0DFD90C}">
      <formula1>"法人会員登録画面の通り,個別指示"</formula1>
    </dataValidation>
  </dataValidations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48C75C32-2409-4A0F-847A-E7841087A6C9}">
          <x14:formula1>
            <xm:f>【非表示】リストシート!$B$12:$B$13</xm:f>
          </x14:formula1>
          <xm:sqref>C4:C13</xm:sqref>
        </x14:dataValidation>
        <x14:dataValidation type="list" allowBlank="1" showInputMessage="1" showErrorMessage="1" xr:uid="{40EB35A9-3B92-41D5-B143-08FD86753CD5}">
          <x14:formula1>
            <xm:f>【非表示】リストシート!$C$12:$C$13</xm:f>
          </x14:formula1>
          <xm:sqref>J4:J13</xm:sqref>
        </x14:dataValidation>
        <x14:dataValidation type="list" allowBlank="1" showInputMessage="1" showErrorMessage="1" xr:uid="{457167BC-6BD7-4AE1-AA2A-9D95EDFC0FC6}">
          <x14:formula1>
            <xm:f>【非表示】リストシート!$C$2:$C$3</xm:f>
          </x14:formula1>
          <xm:sqref>D4:D13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16</vt:i4>
      </vt:variant>
    </vt:vector>
  </HeadingPairs>
  <TitlesOfParts>
    <vt:vector size="23" baseType="lpstr">
      <vt:lpstr>書式早見表　・　カードデザイン</vt:lpstr>
      <vt:lpstr>簡易依頼（ETCのみ）</vt:lpstr>
      <vt:lpstr>発行依頼</vt:lpstr>
      <vt:lpstr>情報変更依頼</vt:lpstr>
      <vt:lpstr>【非表示】リストシート</vt:lpstr>
      <vt:lpstr>【給油】BOC作業シート</vt:lpstr>
      <vt:lpstr>【ETC】BOC作業シート</vt:lpstr>
      <vt:lpstr>【給油】BOC作業シート!_FilterDatabase</vt:lpstr>
      <vt:lpstr>情報変更依頼!_FilterDatabase</vt:lpstr>
      <vt:lpstr>発行依頼!_FilterDatabase</vt:lpstr>
      <vt:lpstr>【給油】BOC作業シート!Print_Area</vt:lpstr>
      <vt:lpstr>'簡易依頼（ETCのみ）'!Print_Area</vt:lpstr>
      <vt:lpstr>'書式早見表　・　カードデザイン'!Print_Area</vt:lpstr>
      <vt:lpstr>情報変更依頼!Print_Area</vt:lpstr>
      <vt:lpstr>発行依頼!Print_Area</vt:lpstr>
      <vt:lpstr>特定車両で利用</vt:lpstr>
      <vt:lpstr>非特定車両で利用</vt:lpstr>
      <vt:lpstr>有→カード差替せず情報変更</vt:lpstr>
      <vt:lpstr>有・解約は後日依頼SMAS契約の車両</vt:lpstr>
      <vt:lpstr>有・解約は後日依頼SMAS契約以外</vt:lpstr>
      <vt:lpstr>有・解約も同時に依頼</vt:lpstr>
      <vt:lpstr>有・解約も同時に依頼SMAS契約の車両</vt:lpstr>
      <vt:lpstr>有・解約も同時に依頼SMAS契約以外</vt:lpstr>
    </vt:vector>
  </TitlesOfParts>
  <Manager/>
  <Company>住友三井オートサービス株式会社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渡邊 菜美</dc:creator>
  <cp:keywords/>
  <dc:description/>
  <cp:lastModifiedBy>水野 光</cp:lastModifiedBy>
  <cp:revision/>
  <cp:lastPrinted>2026-05-07T07:52:29Z</cp:lastPrinted>
  <dcterms:created xsi:type="dcterms:W3CDTF">2024-10-28T04:12:58Z</dcterms:created>
  <dcterms:modified xsi:type="dcterms:W3CDTF">2026-05-07T08:47:24Z</dcterms:modified>
  <cp:category/>
  <cp:contentStatus/>
</cp:coreProperties>
</file>